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d.docs.live.net/f8890026335edc85/Desktop/HELTC/"/>
    </mc:Choice>
  </mc:AlternateContent>
  <xr:revisionPtr revIDLastSave="195" documentId="8_{69E4FD7E-DB48-4E54-9390-84B5156C7681}" xr6:coauthVersionLast="47" xr6:coauthVersionMax="47" xr10:uidLastSave="{E7FDF583-21B1-4B30-9228-ABBAFBE2E917}"/>
  <bookViews>
    <workbookView xWindow="-108" yWindow="-108" windowWidth="23256" windowHeight="13896" tabRatio="508" xr2:uid="{2DB03790-DE83-4A59-A5E8-54AC5F9C31B4}"/>
  </bookViews>
  <sheets>
    <sheet name="HELTC Membership Form 2025_26" sheetId="1" r:id="rId1"/>
    <sheet name="Prorata Calculator" sheetId="3" state="hidden" r:id="rId2"/>
    <sheet name="Sheet2" sheetId="2" state="hidden" r:id="rId3"/>
  </sheets>
  <definedNames>
    <definedName name="FeeTable">'HELTC Membership Form 2025_26'!$R$32:$S$45</definedName>
    <definedName name="Type">'HELTC Membership Form 2025_26'!$R$33:$R$45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5" i="1" l="1"/>
  <c r="O48" i="1"/>
  <c r="O47" i="1"/>
  <c r="V45" i="1" l="1"/>
  <c r="V43" i="1"/>
  <c r="V40" i="1"/>
  <c r="S40" i="1" s="1"/>
  <c r="V37" i="1"/>
  <c r="S37" i="1" s="1"/>
  <c r="V36" i="1"/>
  <c r="V44" i="1"/>
  <c r="V41" i="1"/>
  <c r="V38" i="1"/>
  <c r="S38" i="1" s="1"/>
  <c r="V35" i="1"/>
  <c r="V42" i="1"/>
  <c r="V39" i="1"/>
  <c r="S39" i="1" s="1"/>
  <c r="V34" i="1"/>
  <c r="S34" i="1" s="1"/>
  <c r="G13" i="1" s="1"/>
  <c r="V33" i="1"/>
  <c r="S33" i="1" s="1"/>
  <c r="S44" i="1"/>
  <c r="S36" i="1"/>
  <c r="S35" i="1"/>
  <c r="S45" i="1"/>
  <c r="S43" i="1"/>
  <c r="S42" i="1"/>
  <c r="S41" i="1"/>
  <c r="B2" i="3" l="1"/>
  <c r="D8" i="3" s="1"/>
  <c r="E8" i="3" s="1"/>
  <c r="L19" i="1"/>
  <c r="O19" i="1" s="1"/>
  <c r="L18" i="1"/>
  <c r="O18" i="1" s="1"/>
  <c r="L17" i="1"/>
  <c r="O17" i="1" s="1"/>
  <c r="L16" i="1"/>
  <c r="O16" i="1" s="1"/>
  <c r="L15" i="1"/>
  <c r="O15" i="1" s="1"/>
  <c r="L14" i="1"/>
  <c r="O14" i="1" s="1"/>
  <c r="L13" i="1"/>
  <c r="O13" i="1" s="1"/>
  <c r="G19" i="1"/>
  <c r="G18" i="1"/>
  <c r="G17" i="1"/>
  <c r="G16" i="1"/>
  <c r="G15" i="1"/>
  <c r="G14" i="1"/>
  <c r="B26" i="1"/>
  <c r="D22" i="3" l="1"/>
  <c r="E22" i="3" s="1"/>
  <c r="D18" i="3"/>
  <c r="E18" i="3" s="1"/>
  <c r="D20" i="3"/>
  <c r="E20" i="3" s="1"/>
  <c r="D16" i="3"/>
  <c r="E16" i="3" s="1"/>
  <c r="D14" i="3"/>
  <c r="E14" i="3" s="1"/>
  <c r="D12" i="3"/>
  <c r="E12" i="3" s="1"/>
  <c r="D10" i="3"/>
  <c r="E10" i="3" s="1"/>
  <c r="D6" i="3"/>
  <c r="E6" i="3" s="1"/>
  <c r="M19" i="1"/>
  <c r="S19" i="1" s="1"/>
  <c r="M18" i="1"/>
  <c r="S18" i="1" s="1"/>
  <c r="M17" i="1"/>
  <c r="S17" i="1" s="1"/>
  <c r="M15" i="1"/>
  <c r="S15" i="1" s="1"/>
  <c r="M16" i="1"/>
  <c r="S16" i="1" s="1"/>
  <c r="M13" i="1"/>
  <c r="S13" i="1" s="1"/>
  <c r="M14" i="1"/>
  <c r="S14" i="1" s="1"/>
  <c r="N18" i="3" l="1"/>
  <c r="N20" i="3" s="1"/>
  <c r="N16" i="3"/>
  <c r="N22" i="3"/>
  <c r="N24" i="3" s="1"/>
  <c r="N14" i="3"/>
  <c r="N10" i="3"/>
  <c r="N12" i="3"/>
  <c r="N6" i="3"/>
  <c r="N8" i="3"/>
  <c r="T18" i="1"/>
  <c r="T17" i="1"/>
  <c r="T15" i="1"/>
  <c r="T13" i="1"/>
  <c r="T19" i="1"/>
  <c r="T16" i="1"/>
  <c r="T14" i="1"/>
  <c r="M22" i="1"/>
  <c r="Q11" i="1"/>
  <c r="T22" i="1" l="1"/>
  <c r="T20" i="1"/>
  <c r="S22" i="1" l="1"/>
  <c r="S20" i="1"/>
  <c r="G20" i="1" s="1"/>
  <c r="S23" i="1" l="1"/>
  <c r="G22" i="1"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<sst xmlns="http://schemas.openxmlformats.org/spreadsheetml/2006/main" count="119" uniqueCount="101">
  <si>
    <t>V1</t>
  </si>
  <si>
    <t>Title</t>
  </si>
  <si>
    <t xml:space="preserve">Name </t>
  </si>
  <si>
    <t>DOB</t>
  </si>
  <si>
    <t>Mobile</t>
  </si>
  <si>
    <t>Email</t>
  </si>
  <si>
    <t>Membership Type</t>
  </si>
  <si>
    <t>Name</t>
  </si>
  <si>
    <t>Fee</t>
  </si>
  <si>
    <t>Discount</t>
  </si>
  <si>
    <t>Choose Category from dropdown</t>
  </si>
  <si>
    <t>Total</t>
  </si>
  <si>
    <t>Total after discount</t>
  </si>
  <si>
    <t>Address</t>
  </si>
  <si>
    <t>Date</t>
  </si>
  <si>
    <t>Payment to:</t>
  </si>
  <si>
    <t xml:space="preserve">Hatch End Lawn Tennis Company Ltd - Barclays Bank, Sort Code 20 73 53, Account No 00458244 </t>
  </si>
  <si>
    <r>
      <t>Reference:</t>
    </r>
    <r>
      <rPr>
        <sz val="11"/>
        <color theme="1"/>
        <rFont val="Calibri"/>
        <family val="2"/>
        <scheme val="minor"/>
      </rPr>
      <t xml:space="preserve"> </t>
    </r>
  </si>
  <si>
    <t>Your first Name and Surname or that of the lead member if more than one member of your family is joining.  If you have any questions, please email our Membership Secretary on heltcmembers@hotmail.co.uk</t>
  </si>
  <si>
    <t>Data Protection:  By paying your subscription, you confirm that you consent to the Club using the information provided as described in the Data Protection Policy which is available on the noticeboard in the clubhouse and on the website:  https://www.heltc.org/copy-of-safeguarding-and-diversity</t>
  </si>
  <si>
    <r>
      <t>Other:</t>
    </r>
    <r>
      <rPr>
        <sz val="11"/>
        <color theme="1"/>
        <rFont val="Calibri"/>
        <family val="2"/>
        <scheme val="minor"/>
      </rPr>
      <t xml:space="preserve">  By paying your subscription, you also confirm the following:</t>
    </r>
  </si>
  <si>
    <r>
      <t>·</t>
    </r>
    <r>
      <rPr>
        <sz val="7"/>
        <color theme="1"/>
        <rFont val="Times New Roman"/>
        <family val="1"/>
      </rPr>
      <t xml:space="preserve">         </t>
    </r>
    <r>
      <rPr>
        <sz val="11"/>
        <color theme="1"/>
        <rFont val="Calibri"/>
        <family val="2"/>
        <scheme val="minor"/>
      </rPr>
      <t>That you are fit to play and not playing against medical advice.  If you choose to ignore medical advice and play, you do so entirely at your own risk.</t>
    </r>
  </si>
  <si>
    <t xml:space="preserve">·         That you agree to abide by the HELTC court etiquette on the club house notice board and website: https://www.heltc.org/court-etiquette </t>
  </si>
  <si>
    <r>
      <t>·</t>
    </r>
    <r>
      <rPr>
        <sz val="7"/>
        <color theme="1"/>
        <rFont val="Times New Roman"/>
        <family val="1"/>
      </rPr>
      <t xml:space="preserve">         </t>
    </r>
    <r>
      <rPr>
        <sz val="11"/>
        <color theme="1"/>
        <rFont val="Calibri"/>
        <family val="2"/>
        <scheme val="minor"/>
      </rPr>
      <t>That you acknowledge that you are aware of the contents of Members’ Guide to Use of Facilities (displayed in the clubhouse)</t>
    </r>
    <r>
      <rPr>
        <sz val="11"/>
        <color theme="1"/>
        <rFont val="Calibri Light"/>
        <family val="2"/>
      </rPr>
      <t xml:space="preserve">  </t>
    </r>
  </si>
  <si>
    <r>
      <t>By becoming a member of Hatch End Lawn Tennis Club (HELTC) you can also opt in to membership of British Tennis, which is free and allows you to enter the ballot for Wimbledon tickets, get a player rating and more.  We would encourage you to do this</t>
    </r>
    <r>
      <rPr>
        <sz val="11"/>
        <color rgb="FFFF0000"/>
        <rFont val="Calibri"/>
        <family val="2"/>
        <scheme val="minor"/>
      </rPr>
      <t xml:space="preserve">.  </t>
    </r>
  </si>
  <si>
    <t>Please return this form and confirm payment to heltcmembers@hotmail.co.uk</t>
  </si>
  <si>
    <t>NO MEMBERSHIP FEES WILL BE REFUNDED</t>
  </si>
  <si>
    <t>Type</t>
  </si>
  <si>
    <t>Full Member</t>
  </si>
  <si>
    <t>Intermediate Member</t>
  </si>
  <si>
    <t>Beginner Member</t>
  </si>
  <si>
    <t>Mini Member (under 10) *</t>
  </si>
  <si>
    <t>Hatch End Lawn Tennis Club - Membership Request/Renewal Form</t>
  </si>
  <si>
    <t>Mobile Number</t>
  </si>
  <si>
    <t>Email Address</t>
  </si>
  <si>
    <t>Membership Category</t>
  </si>
  <si>
    <t>Full Address</t>
  </si>
  <si>
    <t xml:space="preserve"> </t>
  </si>
  <si>
    <t>Please return this form and confirm payment to membership@heltc.org</t>
  </si>
  <si>
    <r>
      <t>Reference:</t>
    </r>
    <r>
      <rPr>
        <sz val="11"/>
        <color theme="1"/>
        <rFont val="Calibri"/>
        <family val="2"/>
        <scheme val="minor"/>
      </rPr>
      <t xml:space="preserve"> </t>
    </r>
    <r>
      <rPr>
        <b/>
        <sz val="11"/>
        <color theme="1"/>
        <rFont val="Calibri"/>
        <family val="2"/>
        <scheme val="minor"/>
      </rPr>
      <t>Your first Name and Surname or that of the lead member if more than one member of your family is joining.  If you have any questions, please email our Membership Secretary on membership@heltc.org</t>
    </r>
  </si>
  <si>
    <t>Full or Intermediate</t>
  </si>
  <si>
    <t>Max Discount</t>
  </si>
  <si>
    <t>Start Here</t>
  </si>
  <si>
    <t>Social Member</t>
  </si>
  <si>
    <t>Student in FTE up to age of 25 *</t>
  </si>
  <si>
    <t>XXXXXXXXXXXXXXXXXXXXXXXXXXXXXXXXXXXXXXXXXXXXXXXXXXXXXXXXXXXXXXXXXXXXXXXXXXXXXXXXXXXXXXXXXXXXXXXXXXXXXXXXXXXXXXXXXXXXXXXXXX</t>
  </si>
  <si>
    <t>Social/Country</t>
  </si>
  <si>
    <t>​</t>
  </si>
  <si>
    <t>                                                                                                                         </t>
  </si>
  <si>
    <t>TODAYS DATE</t>
  </si>
  <si>
    <t>FULL PRICE</t>
  </si>
  <si>
    <t>PRORATA</t>
  </si>
  <si>
    <t>TODAY</t>
  </si>
  <si>
    <t>Beginner Member   </t>
  </si>
  <si>
    <t xml:space="preserve">Junior Member &amp; Full Under 18  (10+ on 1/04/21 or year 13 at school/college)  </t>
  </si>
  <si>
    <t xml:space="preserve">Mini  Member (under 10)  </t>
  </si>
  <si>
    <t>Country Member **   </t>
  </si>
  <si>
    <t>Social Member (recommended for spouses/friends who regularly use the lounge)  </t>
  </si>
  <si>
    <t>FAMILY DISCOUNT</t>
  </si>
  <si>
    <t xml:space="preserve">Barclays Bank, Sort Code 20 73 53, Account No 00458244 </t>
  </si>
  <si>
    <t>OPEN DAY   04/05/24</t>
  </si>
  <si>
    <t>2 Adults</t>
  </si>
  <si>
    <t>Adult + Int</t>
  </si>
  <si>
    <t>Adult + Mini</t>
  </si>
  <si>
    <t>Adult + 2 Mini</t>
  </si>
  <si>
    <t>Int + Mini</t>
  </si>
  <si>
    <t>Int + 2 Mini</t>
  </si>
  <si>
    <t>Adult + Junior</t>
  </si>
  <si>
    <t>Int+Junior</t>
  </si>
  <si>
    <t>Int+Junior+Mini</t>
  </si>
  <si>
    <t>Adult+Junior+Mini</t>
  </si>
  <si>
    <t>Full Member *</t>
  </si>
  <si>
    <t>Intermediate Member  *</t>
  </si>
  <si>
    <t>* Further discount of 12.5 pct for Family</t>
  </si>
  <si>
    <t>** Geographical restriction</t>
  </si>
  <si>
    <t>Full/Intermediate/Beginner Member under 30</t>
  </si>
  <si>
    <t>Student in fulltime education up to age of 25</t>
  </si>
  <si>
    <r>
      <rPr>
        <b/>
        <sz val="11"/>
        <color theme="1"/>
        <rFont val="Symbol"/>
        <family val="1"/>
        <charset val="2"/>
      </rPr>
      <t>·</t>
    </r>
    <r>
      <rPr>
        <b/>
        <sz val="7"/>
        <color theme="1"/>
        <rFont val="Times New Roman"/>
        <family val="1"/>
      </rPr>
      <t> </t>
    </r>
    <r>
      <rPr>
        <sz val="7"/>
        <color theme="1"/>
        <rFont val="Times New Roman"/>
        <family val="1"/>
      </rPr>
      <t xml:space="preserve">        </t>
    </r>
    <r>
      <rPr>
        <sz val="11"/>
        <color theme="1"/>
        <rFont val="Calibri"/>
        <family val="2"/>
        <scheme val="minor"/>
      </rPr>
      <t>That you are fit to play and not playing against medical advice.  If you choose to ignore medical advice and play, you do so entirely at your own risk.</t>
    </r>
  </si>
  <si>
    <r>
      <rPr>
        <b/>
        <sz val="11"/>
        <color theme="1"/>
        <rFont val="Symbol"/>
        <family val="1"/>
        <charset val="2"/>
      </rPr>
      <t>·</t>
    </r>
    <r>
      <rPr>
        <sz val="7"/>
        <color theme="1"/>
        <rFont val="Times New Roman"/>
        <family val="1"/>
      </rPr>
      <t xml:space="preserve">         </t>
    </r>
    <r>
      <rPr>
        <sz val="11"/>
        <color theme="1"/>
        <rFont val="Calibri"/>
        <family val="2"/>
        <scheme val="minor"/>
      </rPr>
      <t>That you acknowledge that you are aware of the contents of Members’ Guide to Use of Facilities (displayed in the clubhouse)</t>
    </r>
    <r>
      <rPr>
        <sz val="11"/>
        <color theme="1"/>
        <rFont val="Calibri Light"/>
        <family val="2"/>
      </rPr>
      <t xml:space="preserve">  </t>
    </r>
  </si>
  <si>
    <t>Not sure why I created this flag!</t>
  </si>
  <si>
    <t>Start of Year</t>
  </si>
  <si>
    <t>Prorata</t>
  </si>
  <si>
    <t>Just repopulate Col U next year</t>
  </si>
  <si>
    <t>Switch date</t>
  </si>
  <si>
    <t>Mem Start</t>
  </si>
  <si>
    <t>Mem End</t>
  </si>
  <si>
    <t>70+ with 5 year membership*</t>
  </si>
  <si>
    <t>Under 30*</t>
  </si>
  <si>
    <t>Junior 10-18 yo in education*</t>
  </si>
  <si>
    <t>Country Member**</t>
  </si>
  <si>
    <t>**Country membership is available to a member whose UK residential address is outside a 5 mile radius of HELTC (based on the radius calculated by CalcMaps online and not the driving distance). Proof of address may be requested</t>
  </si>
  <si>
    <t>*Age as on 01/04/2025</t>
  </si>
  <si>
    <t>***Parent membership allows a parent to play with their child on the Junior Court but not before 12.00pm at weekends and not after 6.00pm during the week. The child must be a member and enrolled in coaching with the Club coaches.</t>
  </si>
  <si>
    <t>****Coaching subscription is for non-members attending coaching with a club coach who do not wish to join the club and who cannot use the courts outside the coaching session.</t>
  </si>
  <si>
    <t xml:space="preserve">Family discount of 12.5% is available wherever there is more than one member living at the same address. However, the discount is only applied to adult Full and Intermediate memberships. </t>
  </si>
  <si>
    <t xml:space="preserve">·      That you agree to abide by the HELTC court etiquette on the club house notice board and website: https://www.heltc.org/court-etiquette </t>
  </si>
  <si>
    <t>Emergency Contact Number</t>
  </si>
  <si>
    <t>We are required by the LTA to request an emergency contact number for every member. To comply with the concept we would ask that every member update the ‘Emergency Contact’ details in their mobile phone.</t>
  </si>
  <si>
    <t xml:space="preserve">                                                      Hatch End Lawn Tennis Club - Membership Request Form 2025/6</t>
  </si>
  <si>
    <t>Parent Member***</t>
  </si>
  <si>
    <t>Adult/Coaching Sub****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</si>
</sst>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4" formatCode="_-&quot;£&quot;* #,##0.00_-;\-&quot;£&quot;* #,##0.00_-;_-&quot;£&quot;* &quot;-&quot;??_-;_-@_-"/>
    <numFmt numFmtId="164" formatCode="[$-F800]dddd\,\ mmmm\ dd\,\ yyyy"/>
    <numFmt numFmtId="165" formatCode="_-&quot;£&quot;* #,##0_-;\-&quot;£&quot;* #,##0_-;_-&quot;£&quot;* &quot;-&quot;??_-;_-@_-"/>
  </numFmts>
  <fonts count="26" x14ac:knownFonts="1">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20"/>
      <color theme="1"/>
      <name val="Calibri"/>
      <family val="2"/>
      <scheme val="minor"/>
    </font>
    <font>
      <sz val="7"/>
      <color theme="1"/>
      <name val="Calibri"/>
      <family val="2"/>
      <scheme val="minor"/>
    </font>
    <font>
      <sz val="8"/>
      <color theme="1"/>
      <name val="Calibri"/>
      <family val="2"/>
      <scheme val="minor"/>
    </font>
    <font>
      <sz val="11"/>
      <color theme="1"/>
      <name val="Symbol"/>
      <family val="1"/>
      <charset val="2"/>
    </font>
    <font>
      <sz val="7"/>
      <color theme="1"/>
      <name val="Times New Roman"/>
      <family val="1"/>
    </font>
    <font>
      <sz val="11"/>
      <color theme="1"/>
      <name val="Calibri Light"/>
      <family val="2"/>
    </font>
    <font>
      <u/>
      <sz val="11"/>
      <color theme="10"/>
      <name val="Calibri"/>
      <family val="2"/>
      <scheme val="minor"/>
    </font>
    <font>
      <sz val="11"/>
      <color theme="1"/>
      <name val="Calibri"/>
      <family val="2"/>
      <scheme val="minor"/>
    </font>
    <font>
      <sz val="14"/>
      <color theme="1"/>
      <name val="Calibri"/>
      <family val="2"/>
      <scheme val="minor"/>
    </font>
    <font>
      <sz val="11"/>
      <name val="Calibri"/>
      <family val="2"/>
      <scheme val="minor"/>
    </font>
    <font>
      <b/>
      <sz val="11"/>
      <name val="Calibri"/>
      <family val="2"/>
      <scheme val="minor"/>
    </font>
    <font>
      <i/>
      <sz val="11"/>
      <color theme="1"/>
      <name val="Calibri"/>
      <family val="2"/>
      <scheme val="minor"/>
    </font>
    <font>
      <b/>
      <sz val="12"/>
      <color rgb="FF000000"/>
      <name val="Calibri"/>
      <family val="2"/>
      <scheme val="minor"/>
    </font>
    <font>
      <b/>
      <sz val="18"/>
      <color theme="1"/>
      <name val="Calibri"/>
      <family val="2"/>
      <scheme val="minor"/>
    </font>
    <font>
      <b/>
      <sz val="16"/>
      <color theme="1"/>
      <name val="Calibri"/>
      <family val="2"/>
      <scheme val="minor"/>
    </font>
    <font>
      <b/>
      <sz val="11"/>
      <color theme="1"/>
      <name val="Symbol"/>
      <family val="1"/>
      <charset val="2"/>
    </font>
    <font>
      <b/>
      <sz val="7"/>
      <color theme="1"/>
      <name val="Times New Roman"/>
      <family val="1"/>
    </font>
    <font>
      <i/>
      <sz val="14"/>
      <color theme="1"/>
      <name val="Calibri"/>
      <family val="2"/>
      <scheme val="minor"/>
    </font>
    <font>
      <sz val="10"/>
      <color theme="1"/>
      <name val="Helvetica"/>
    </font>
    <font>
      <b/>
      <u/>
      <sz val="10"/>
      <color rgb="FFFF0000"/>
      <name val="Helvetica"/>
    </font>
    <font>
      <sz val="10"/>
      <color rgb="FF757575"/>
      <name val="Helvetica"/>
    </font>
  </fonts>
  <fills count="6">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4" tint="0.79998168889431442"/>
        <bgColor indexed="64"/>
      </patternFill>
    </fill>
    <fill>
      <patternFill patternType="solid">
        <fgColor theme="4" tint="0.79998168889431442"/>
        <bgColor theme="4" tint="0.79998168889431442"/>
      </patternFill>
    </fill>
  </fills>
  <borders count="22">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4" tint="0.39997558519241921"/>
      </left>
      <right style="medium">
        <color indexed="64"/>
      </right>
      <top style="medium">
        <color indexed="64"/>
      </top>
      <bottom style="medium">
        <color indexed="64"/>
      </bottom>
      <diagonal/>
    </border>
    <border>
      <left style="thin">
        <color theme="4" tint="0.39997558519241921"/>
      </left>
      <right style="medium">
        <color indexed="64"/>
      </right>
      <top style="thin">
        <color theme="4" tint="0.39997558519241921"/>
      </top>
      <bottom style="thin">
        <color theme="4" tint="0.39997558519241921"/>
      </bottom>
      <diagonal/>
    </border>
    <border>
      <left style="thin">
        <color theme="4" tint="0.39997558519241921"/>
      </left>
      <right style="medium">
        <color indexed="64"/>
      </right>
      <top style="thin">
        <color theme="4" tint="0.39997558519241921"/>
      </top>
      <bottom style="medium">
        <color indexed="64"/>
      </bottom>
      <diagonal/>
    </border>
  </borders>
  <cellStyleXfs count="3">
    <xf numFmtId="0" fontId="0" fillId="0" borderId="0"/>
    <xf numFmtId="0" fontId="11" fillId="0" borderId="0" applyNumberFormat="0" applyFill="0" applyBorder="0" applyAlignment="0" applyProtection="0"/>
    <xf numFmtId="44" fontId="12" fillId="0" borderId="0" applyFont="0" applyFill="0" applyBorder="0" applyAlignment="0" applyProtection="0"/>
  </cellStyleXfs>
  <cellXfs count="99">
    <xf numFmtId="0" fontId="0" fillId="0" borderId="0" xfId="0"/>
    <xf numFmtId="0" fontId="0" fillId="0" borderId="0" xfId="0" applyAlignment="1">
      <alignment vertical="center"/>
    </xf>
    <xf numFmtId="6" fontId="0" fillId="0" borderId="3" xfId="0" applyNumberFormat="1" applyBorder="1" applyAlignment="1">
      <alignment vertical="center" wrapText="1"/>
    </xf>
    <xf numFmtId="0" fontId="0" fillId="0" borderId="0" xfId="0" applyAlignment="1">
      <alignment vertical="center" wrapText="1"/>
    </xf>
    <xf numFmtId="0" fontId="3"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0" fillId="0" borderId="9" xfId="0" applyBorder="1" applyAlignment="1">
      <alignment vertical="center" wrapText="1"/>
    </xf>
    <xf numFmtId="0" fontId="2" fillId="0" borderId="0" xfId="0" applyFont="1" applyAlignment="1">
      <alignment vertical="center"/>
    </xf>
    <xf numFmtId="0" fontId="11" fillId="0" borderId="0" xfId="1" applyAlignment="1">
      <alignment vertical="center"/>
    </xf>
    <xf numFmtId="0" fontId="8" fillId="0" borderId="0" xfId="0" applyFont="1" applyAlignment="1">
      <alignment horizontal="left" vertical="center" indent="5"/>
    </xf>
    <xf numFmtId="0" fontId="11" fillId="0" borderId="0" xfId="1" applyAlignment="1">
      <alignment horizontal="left" vertical="center" indent="5"/>
    </xf>
    <xf numFmtId="0" fontId="0" fillId="0" borderId="0" xfId="0" applyAlignment="1">
      <alignment horizontal="left" vertical="center" indent="5"/>
    </xf>
    <xf numFmtId="6" fontId="0" fillId="0" borderId="12" xfId="0" applyNumberFormat="1" applyBorder="1" applyAlignment="1">
      <alignment vertical="center" wrapText="1"/>
    </xf>
    <xf numFmtId="0" fontId="2" fillId="0" borderId="0" xfId="0" applyFont="1"/>
    <xf numFmtId="0" fontId="0" fillId="0" borderId="11" xfId="0" applyBorder="1" applyAlignment="1">
      <alignment vertical="center" wrapText="1"/>
    </xf>
    <xf numFmtId="44" fontId="0" fillId="0" borderId="0" xfId="2" applyFont="1"/>
    <xf numFmtId="164" fontId="0" fillId="0" borderId="0" xfId="0" applyNumberFormat="1"/>
    <xf numFmtId="0" fontId="13" fillId="0" borderId="0" xfId="0" applyFont="1"/>
    <xf numFmtId="0" fontId="3" fillId="0" borderId="0" xfId="0" applyFont="1"/>
    <xf numFmtId="44" fontId="3" fillId="0" borderId="0" xfId="2" applyFont="1" applyBorder="1"/>
    <xf numFmtId="44" fontId="0" fillId="0" borderId="0" xfId="2" applyFont="1" applyBorder="1"/>
    <xf numFmtId="0" fontId="0" fillId="0" borderId="0" xfId="0" applyAlignment="1">
      <alignment horizontal="center"/>
    </xf>
    <xf numFmtId="0" fontId="0" fillId="3" borderId="0" xfId="0" applyFill="1"/>
    <xf numFmtId="165" fontId="0" fillId="2" borderId="0" xfId="2" applyNumberFormat="1" applyFont="1" applyFill="1" applyBorder="1"/>
    <xf numFmtId="165" fontId="0" fillId="0" borderId="0" xfId="2" applyNumberFormat="1" applyFont="1" applyBorder="1"/>
    <xf numFmtId="165" fontId="0" fillId="3" borderId="0" xfId="2" applyNumberFormat="1" applyFont="1" applyFill="1" applyBorder="1"/>
    <xf numFmtId="0" fontId="2" fillId="3" borderId="0" xfId="0" applyFont="1" applyFill="1" applyAlignment="1">
      <alignment horizontal="center"/>
    </xf>
    <xf numFmtId="49" fontId="14" fillId="2" borderId="0" xfId="0" applyNumberFormat="1" applyFont="1" applyFill="1" applyAlignment="1">
      <alignment horizontal="center"/>
    </xf>
    <xf numFmtId="49" fontId="14" fillId="4" borderId="0" xfId="0" applyNumberFormat="1" applyFont="1" applyFill="1" applyAlignment="1">
      <alignment horizontal="center"/>
    </xf>
    <xf numFmtId="0" fontId="14" fillId="2" borderId="0" xfId="0" applyFont="1" applyFill="1" applyAlignment="1">
      <alignment horizontal="center"/>
    </xf>
    <xf numFmtId="14" fontId="14" fillId="2" borderId="0" xfId="0" applyNumberFormat="1" applyFont="1" applyFill="1" applyAlignment="1">
      <alignment horizontal="center"/>
    </xf>
    <xf numFmtId="0" fontId="11" fillId="2" borderId="0" xfId="1" applyFill="1" applyAlignment="1">
      <alignment horizontal="center"/>
    </xf>
    <xf numFmtId="0" fontId="14" fillId="4" borderId="0" xfId="0" applyFont="1" applyFill="1" applyAlignment="1">
      <alignment horizontal="center"/>
    </xf>
    <xf numFmtId="14" fontId="14" fillId="4" borderId="0" xfId="0" applyNumberFormat="1" applyFont="1" applyFill="1" applyAlignment="1">
      <alignment horizontal="center"/>
    </xf>
    <xf numFmtId="0" fontId="15" fillId="2" borderId="0" xfId="0" applyFont="1" applyFill="1" applyAlignment="1">
      <alignment horizontal="center"/>
    </xf>
    <xf numFmtId="0" fontId="16" fillId="0" borderId="0" xfId="0" applyFont="1" applyAlignment="1">
      <alignment horizontal="left" vertical="center" indent="5"/>
    </xf>
    <xf numFmtId="0" fontId="16" fillId="0" borderId="0" xfId="0" applyFont="1"/>
    <xf numFmtId="44" fontId="16" fillId="0" borderId="0" xfId="2" applyFont="1"/>
    <xf numFmtId="14" fontId="2" fillId="0" borderId="0" xfId="0" applyNumberFormat="1" applyFont="1"/>
    <xf numFmtId="0" fontId="17" fillId="0" borderId="0" xfId="0" applyFont="1" applyAlignment="1">
      <alignment vertical="center" wrapText="1"/>
    </xf>
    <xf numFmtId="2" fontId="2" fillId="0" borderId="0" xfId="0" applyNumberFormat="1" applyFont="1"/>
    <xf numFmtId="0" fontId="18" fillId="0" borderId="0" xfId="0" applyFont="1" applyAlignment="1">
      <alignment vertical="center"/>
    </xf>
    <xf numFmtId="0" fontId="19" fillId="0" borderId="0" xfId="0" applyFont="1" applyAlignment="1">
      <alignment horizontal="left" vertical="center"/>
    </xf>
    <xf numFmtId="1" fontId="2" fillId="0" borderId="0" xfId="0" applyNumberFormat="1" applyFont="1"/>
    <xf numFmtId="1" fontId="0" fillId="0" borderId="0" xfId="0" applyNumberFormat="1"/>
    <xf numFmtId="0" fontId="2" fillId="0" borderId="0" xfId="0" applyFont="1" applyAlignment="1">
      <alignment vertical="center" wrapText="1"/>
    </xf>
    <xf numFmtId="6" fontId="0" fillId="5" borderId="20" xfId="0" applyNumberFormat="1" applyFill="1" applyBorder="1" applyAlignment="1">
      <alignment vertical="center" wrapText="1"/>
    </xf>
    <xf numFmtId="6" fontId="0" fillId="0" borderId="19" xfId="0" applyNumberFormat="1" applyBorder="1" applyAlignment="1">
      <alignment vertical="center" wrapText="1"/>
    </xf>
    <xf numFmtId="6" fontId="0" fillId="5" borderId="21" xfId="0" applyNumberFormat="1" applyFill="1" applyBorder="1" applyAlignment="1">
      <alignment vertical="center" wrapText="1"/>
    </xf>
    <xf numFmtId="6" fontId="0" fillId="0" borderId="21" xfId="0" applyNumberFormat="1" applyBorder="1" applyAlignment="1">
      <alignment vertical="center" wrapText="1"/>
    </xf>
    <xf numFmtId="6" fontId="0" fillId="0" borderId="20" xfId="0" applyNumberFormat="1" applyBorder="1" applyAlignment="1">
      <alignment vertical="center" wrapText="1"/>
    </xf>
    <xf numFmtId="6" fontId="0" fillId="2" borderId="20" xfId="0" applyNumberFormat="1" applyFill="1" applyBorder="1" applyAlignment="1">
      <alignment vertical="center" wrapText="1"/>
    </xf>
    <xf numFmtId="15" fontId="0" fillId="0" borderId="0" xfId="0" applyNumberFormat="1"/>
    <xf numFmtId="2" fontId="0" fillId="0" borderId="0" xfId="0" applyNumberFormat="1"/>
    <xf numFmtId="14" fontId="0" fillId="0" borderId="0" xfId="0" applyNumberFormat="1"/>
    <xf numFmtId="0" fontId="22" fillId="0" borderId="0" xfId="0" applyFont="1" applyAlignment="1">
      <alignment vertical="center" wrapText="1"/>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3" fillId="0" borderId="0" xfId="0" applyFont="1" applyAlignment="1">
      <alignment horizontal="center" vertical="center"/>
    </xf>
    <xf numFmtId="0" fontId="22" fillId="0" borderId="0" xfId="0" applyFont="1" applyAlignment="1">
      <alignment vertical="center" wrapText="1"/>
    </xf>
    <xf numFmtId="0" fontId="0" fillId="0" borderId="0" xfId="0" applyAlignment="1">
      <alignment vertical="top"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6" fillId="0" borderId="10" xfId="0" applyFont="1" applyBorder="1" applyAlignment="1">
      <alignment vertical="center" wrapText="1"/>
    </xf>
    <xf numFmtId="0" fontId="6" fillId="0" borderId="8" xfId="0" applyFont="1" applyBorder="1" applyAlignment="1">
      <alignment vertical="center" wrapText="1"/>
    </xf>
    <xf numFmtId="0" fontId="6" fillId="0" borderId="5" xfId="0" applyFont="1" applyBorder="1" applyAlignment="1">
      <alignment vertical="center" wrapText="1"/>
    </xf>
    <xf numFmtId="0" fontId="6" fillId="0" borderId="3" xfId="0" applyFont="1" applyBorder="1" applyAlignment="1">
      <alignment vertical="center" wrapText="1"/>
    </xf>
    <xf numFmtId="0" fontId="6" fillId="0" borderId="6" xfId="0" applyFont="1" applyBorder="1" applyAlignment="1">
      <alignment vertical="center" wrapText="1"/>
    </xf>
    <xf numFmtId="0" fontId="6" fillId="0" borderId="2" xfId="0" applyFont="1" applyBorder="1" applyAlignment="1">
      <alignment vertical="center" wrapText="1"/>
    </xf>
    <xf numFmtId="0" fontId="0" fillId="0" borderId="6" xfId="0" applyBorder="1" applyAlignment="1">
      <alignment vertical="center" wrapText="1"/>
    </xf>
    <xf numFmtId="0" fontId="0" fillId="0" borderId="2" xfId="0" applyBorder="1" applyAlignment="1">
      <alignment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wrapText="1"/>
    </xf>
    <xf numFmtId="0" fontId="7" fillId="0" borderId="10"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7" fillId="0" borderId="5" xfId="0" applyFont="1" applyBorder="1" applyAlignment="1">
      <alignment vertical="center" wrapText="1"/>
    </xf>
    <xf numFmtId="0" fontId="7" fillId="0" borderId="9"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11" xfId="0" applyFont="1" applyBorder="1" applyAlignment="1">
      <alignment vertical="center" wrapText="1"/>
    </xf>
    <xf numFmtId="0" fontId="7" fillId="0" borderId="1" xfId="0" applyFont="1" applyBorder="1" applyAlignment="1">
      <alignment vertical="center" wrapText="1"/>
    </xf>
    <xf numFmtId="0" fontId="0" fillId="0" borderId="7" xfId="0" applyBorder="1" applyAlignment="1">
      <alignment vertical="center" wrapText="1"/>
    </xf>
    <xf numFmtId="0" fontId="0" fillId="0" borderId="9" xfId="0" applyBorder="1" applyAlignment="1">
      <alignment vertical="center" wrapText="1"/>
    </xf>
    <xf numFmtId="0" fontId="0" fillId="0" borderId="8" xfId="0" applyBorder="1" applyAlignment="1">
      <alignment vertical="center" wrapText="1"/>
    </xf>
    <xf numFmtId="0" fontId="0" fillId="0" borderId="3" xfId="0" applyBorder="1" applyAlignment="1">
      <alignment vertical="center" wrapText="1"/>
    </xf>
    <xf numFmtId="0" fontId="2" fillId="0" borderId="6" xfId="0" applyFont="1" applyBorder="1" applyAlignment="1">
      <alignment vertical="center" wrapText="1"/>
    </xf>
    <xf numFmtId="0" fontId="2" fillId="0" borderId="2" xfId="0" applyFont="1" applyBorder="1" applyAlignment="1">
      <alignment vertical="center" wrapText="1"/>
    </xf>
    <xf numFmtId="0" fontId="23" fillId="0" borderId="0" xfId="0" applyFont="1"/>
    <xf numFmtId="0" fontId="11" fillId="0" borderId="0" xfId="1" applyFill="1"/>
    <xf numFmtId="0" fontId="24" fillId="0" borderId="0" xfId="0" applyFont="1"/>
    <xf numFmtId="0" fontId="25" fillId="0" borderId="0" xfId="0" applyFont="1"/>
  </cellXfs>
  <cellStyles count="3">
    <cellStyle name="Currency" xfId="2" builtinId="4"/>
    <cellStyle name="Hyperlink" xfId="1" builtinId="8"/>
    <cellStyle name="Normal" xfId="0" builtinId="0"/>
  </cellStyles>
  <dxfs count="13">
    <dxf>
      <alignment horizontal="general" vertical="center" textRotation="0" wrapText="1" indent="0" justifyLastLine="0" shrinkToFit="0" readingOrder="0"/>
      <border diagonalUp="0" diagonalDown="0">
        <left/>
        <right/>
        <top/>
        <bottom style="medium">
          <color indexed="64"/>
        </bottom>
        <vertical/>
        <horizontal/>
      </border>
    </dxf>
    <dxf>
      <border outline="0">
        <right style="medium">
          <color indexed="64"/>
        </right>
        <top style="medium">
          <color indexed="64"/>
        </top>
      </border>
    </dxf>
    <dxf>
      <alignment horizontal="general" vertical="center" textRotation="0" wrapText="1" indent="0" justifyLastLine="0" shrinkToFit="0" readingOrder="0"/>
    </dxf>
    <dxf>
      <border outline="0">
        <bottom style="medium">
          <color indexed="64"/>
        </bottom>
      </border>
    </dxf>
    <dxf>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patternFill>
      </fill>
    </dxf>
    <dxf>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1"/>
        <name val="Calibri"/>
        <family val="2"/>
        <scheme val="minor"/>
      </font>
    </dxf>
    <dxf>
      <numFmt numFmtId="10" formatCode="&quot;£&quot;#,##0;[Red]\-&quot;£&quot;#,##0"/>
      <alignment horizontal="general" vertical="center" textRotation="0" wrapText="1" indent="0" justifyLastLine="0" shrinkToFit="0" readingOrder="0"/>
      <border diagonalUp="0" diagonalDown="0">
        <left/>
        <right style="medium">
          <color indexed="64"/>
        </right>
        <top/>
        <bottom style="medium">
          <color indexed="64"/>
        </bottom>
        <vertical/>
        <horizontal/>
      </border>
    </dxf>
    <dxf>
      <border outline="0">
        <top style="medium">
          <color indexed="64"/>
        </top>
      </border>
    </dxf>
    <dxf>
      <alignment horizontal="general" vertical="center" textRotation="0" wrapText="1" indent="0" justifyLastLine="0" shrinkToFit="0" readingOrder="0"/>
    </dxf>
    <dxf>
      <border outline="0">
        <bottom style="medium">
          <color indexed="64"/>
        </bottom>
      </border>
    </dxf>
    <dxf>
      <numFmt numFmtId="10" formatCode="&quot;£&quot;#,##0;[Red]\-&quot;£&quot;#,##0"/>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47625</xdr:rowOff>
    </xdr:from>
    <xdr:to>
      <xdr:col>1</xdr:col>
      <xdr:colOff>800100</xdr:colOff>
      <xdr:row>9</xdr:row>
      <xdr:rowOff>47625</xdr:rowOff>
    </xdr:to>
    <xdr:pic>
      <xdr:nvPicPr>
        <xdr:cNvPr id="3" name="Picture 2" descr="Diagram, logo&#10;&#10;Description automatically generated">
          <a:extLst>
            <a:ext uri="{FF2B5EF4-FFF2-40B4-BE49-F238E27FC236}">
              <a16:creationId xmlns:a16="http://schemas.microsoft.com/office/drawing/2014/main" id="{76B3DC38-1ED2-4C13-A10B-2B00BE2D40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47625"/>
          <a:ext cx="1295400" cy="1219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533400</xdr:colOff>
      <xdr:row>2</xdr:row>
      <xdr:rowOff>704850</xdr:rowOff>
    </xdr:to>
    <xdr:pic>
      <xdr:nvPicPr>
        <xdr:cNvPr id="2" name="Picture 3" descr="Diagram, logo&#10;&#10;Description automatically generated">
          <a:extLst>
            <a:ext uri="{FF2B5EF4-FFF2-40B4-BE49-F238E27FC236}">
              <a16:creationId xmlns:a16="http://schemas.microsoft.com/office/drawing/2014/main" id="{0ACF0930-DB1A-408B-9F0A-E035CEA905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43000" cy="114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4</xdr:row>
      <xdr:rowOff>161925</xdr:rowOff>
    </xdr:from>
    <xdr:to>
      <xdr:col>14</xdr:col>
      <xdr:colOff>354965</xdr:colOff>
      <xdr:row>4</xdr:row>
      <xdr:rowOff>169545</xdr:rowOff>
    </xdr:to>
    <xdr:cxnSp macro="">
      <xdr:nvCxnSpPr>
        <xdr:cNvPr id="3" name="Straight Connector 2">
          <a:extLst>
            <a:ext uri="{FF2B5EF4-FFF2-40B4-BE49-F238E27FC236}">
              <a16:creationId xmlns:a16="http://schemas.microsoft.com/office/drawing/2014/main" id="{E4946B76-0123-4ACE-8DA5-7CCF6136D7DA}"/>
            </a:ext>
          </a:extLst>
        </xdr:cNvPr>
        <xdr:cNvCxnSpPr/>
      </xdr:nvCxnSpPr>
      <xdr:spPr>
        <a:xfrm>
          <a:off x="906780" y="1666875"/>
          <a:ext cx="8889365" cy="762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CB279C3-0C7F-4BC6-91BE-38BBAD5DA244}" name="Table2" displayName="Table2" ref="S32:S45" totalsRowShown="0" headerRowDxfId="12" dataDxfId="10" headerRowBorderDxfId="11" tableBorderDxfId="9">
  <autoFilter ref="S32:S45" xr:uid="{8CB279C3-0C7F-4BC6-91BE-38BBAD5DA244}"/>
  <tableColumns count="1">
    <tableColumn id="1" xr3:uid="{2DDC57A8-A3EE-4B81-9F35-64F8A097A71F}" name="Fee" dataDxfId="8">
      <calculatedColumnFormula>IF($N$45&lt;$O$48,U33,V33)</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C52775C-A17A-4B11-903D-C80844F947A6}" name="Table3" displayName="Table3" ref="A11:G22" totalsRowShown="0" headerRowDxfId="7" tableBorderDxfId="6">
  <tableColumns count="7">
    <tableColumn id="1" xr3:uid="{F637F2E1-82E8-4E72-9A21-CA7380C8496E}" name="Title"/>
    <tableColumn id="2" xr3:uid="{105FBA8B-CD93-4F33-B6A4-578D7D90B343}" name="Name "/>
    <tableColumn id="3" xr3:uid="{B8171109-A034-4A66-8A5F-16A5D3307EA9}" name="DOB"/>
    <tableColumn id="4" xr3:uid="{68700CA0-0D0E-4F4E-90A7-1E7706C38ECB}" name="Mobile"/>
    <tableColumn id="5" xr3:uid="{ADEB160A-3083-4AEE-97C4-2C31902FF5DB}" name="Email"/>
    <tableColumn id="6" xr3:uid="{15884FB7-E9A3-448C-BD0B-1B569D6C7902}" name="Membership Type"/>
    <tableColumn id="8" xr3:uid="{7FC88095-EFF7-4841-935A-7BFD4EA5862D}" name="Fee" dataDxfId="5" dataCellStyle="Currency"/>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CF358A2-03DE-4C87-8FE0-94254FFB6E38}" name="Table1" displayName="Table1" ref="R32:R45" totalsRowShown="0" headerRowDxfId="4" dataDxfId="2" headerRowBorderDxfId="3" tableBorderDxfId="1">
  <autoFilter ref="R32:R45" xr:uid="{FCF358A2-03DE-4C87-8FE0-94254FFB6E38}"/>
  <tableColumns count="1">
    <tableColumn id="1" xr3:uid="{21AB2E51-B92D-44CF-BEA8-F51B85F01D68}" name="Type" data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table" Target="../tables/table3.xml"/><Relationship Id="rId2" Type="http://schemas.openxmlformats.org/officeDocument/2006/relationships/hyperlink" Target="https://www.heltc.org/court-etiquette" TargetMode="External"/><Relationship Id="rId1" Type="http://schemas.openxmlformats.org/officeDocument/2006/relationships/hyperlink" Target="https://www.heltc.org/copy-of-safeguarding-and-diversity" TargetMode="External"/><Relationship Id="rId6" Type="http://schemas.openxmlformats.org/officeDocument/2006/relationships/table" Target="../tables/table2.xml"/><Relationship Id="rId5" Type="http://schemas.openxmlformats.org/officeDocument/2006/relationships/table" Target="../tables/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about:blank" TargetMode="External"/><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6BA5C-ABA5-47BA-BEE7-2B57F4F0B0E5}">
  <dimension ref="A1:W50"/>
  <sheetViews>
    <sheetView tabSelected="1" workbookViewId="0">
      <selection activeCell="I23" sqref="I23"/>
    </sheetView>
  </sheetViews>
  <sheetFormatPr defaultRowHeight="14.4" x14ac:dyDescent="0.3"/>
  <cols>
    <col min="1" max="1" width="9.109375" customWidth="1"/>
    <col min="2" max="2" width="21.33203125" customWidth="1"/>
    <col min="3" max="3" width="11.5546875" customWidth="1"/>
    <col min="4" max="4" width="15" customWidth="1"/>
    <col min="5" max="5" width="19" customWidth="1"/>
    <col min="6" max="6" width="29.88671875" customWidth="1"/>
    <col min="7" max="7" width="15" style="18" customWidth="1"/>
    <col min="8" max="10" width="15" customWidth="1"/>
    <col min="11" max="23" width="15" hidden="1" customWidth="1"/>
    <col min="24" max="41" width="15" customWidth="1"/>
  </cols>
  <sheetData>
    <row r="1" spans="1:20" ht="15" customHeight="1" x14ac:dyDescent="0.3">
      <c r="A1" s="65" t="s">
        <v>98</v>
      </c>
      <c r="B1" s="65"/>
      <c r="C1" s="65"/>
      <c r="D1" s="65"/>
      <c r="E1" s="65"/>
      <c r="F1" s="65"/>
      <c r="G1" s="65"/>
    </row>
    <row r="2" spans="1:20" ht="15" customHeight="1" x14ac:dyDescent="0.3">
      <c r="A2" s="65"/>
      <c r="B2" s="65"/>
      <c r="C2" s="65"/>
      <c r="D2" s="65"/>
      <c r="E2" s="65"/>
      <c r="F2" s="65"/>
      <c r="G2" s="65"/>
    </row>
    <row r="3" spans="1:20" ht="21" customHeight="1" x14ac:dyDescent="0.3">
      <c r="A3" s="65"/>
      <c r="B3" s="65"/>
      <c r="C3" s="65"/>
      <c r="D3" s="65"/>
      <c r="E3" s="65"/>
      <c r="F3" s="65"/>
      <c r="G3" s="65"/>
      <c r="M3" t="s">
        <v>0</v>
      </c>
    </row>
    <row r="4" spans="1:20" ht="15" customHeight="1" x14ac:dyDescent="0.3">
      <c r="A4" s="65"/>
      <c r="B4" s="65"/>
      <c r="C4" s="65"/>
      <c r="D4" s="65"/>
      <c r="E4" s="65"/>
      <c r="F4" s="65"/>
      <c r="G4" s="65"/>
    </row>
    <row r="5" spans="1:20" ht="15" customHeight="1" x14ac:dyDescent="0.3">
      <c r="A5" s="65"/>
      <c r="B5" s="65"/>
      <c r="C5" s="65"/>
      <c r="D5" s="65"/>
      <c r="E5" s="65"/>
      <c r="F5" s="65"/>
      <c r="G5" s="65"/>
    </row>
    <row r="6" spans="1:20" ht="15" customHeight="1" x14ac:dyDescent="0.3">
      <c r="A6" s="65"/>
      <c r="B6" s="65"/>
      <c r="C6" s="65"/>
      <c r="D6" s="65"/>
      <c r="E6" s="65"/>
      <c r="F6" s="65"/>
      <c r="G6" s="65"/>
    </row>
    <row r="7" spans="1:20" ht="15" hidden="1" customHeight="1" x14ac:dyDescent="0.3">
      <c r="A7" s="65"/>
      <c r="B7" s="65"/>
      <c r="C7" s="65"/>
      <c r="D7" s="65"/>
      <c r="E7" s="65"/>
      <c r="F7" s="65"/>
      <c r="G7" s="65"/>
    </row>
    <row r="8" spans="1:20" ht="15" hidden="1" customHeight="1" x14ac:dyDescent="0.3">
      <c r="A8" s="65"/>
      <c r="B8" s="65"/>
      <c r="C8" s="65"/>
      <c r="D8" s="65"/>
      <c r="E8" s="65"/>
      <c r="F8" s="65"/>
      <c r="G8" s="65"/>
    </row>
    <row r="9" spans="1:20" ht="14.25" hidden="1" customHeight="1" x14ac:dyDescent="0.3">
      <c r="A9" s="65"/>
      <c r="B9" s="65"/>
      <c r="C9" s="65"/>
      <c r="D9" s="65"/>
      <c r="E9" s="65"/>
      <c r="F9" s="65"/>
      <c r="G9" s="65"/>
    </row>
    <row r="10" spans="1:20" x14ac:dyDescent="0.3">
      <c r="A10" s="65"/>
      <c r="B10" s="65"/>
      <c r="C10" s="65"/>
      <c r="D10" s="65"/>
      <c r="E10" s="65"/>
      <c r="F10" s="65"/>
      <c r="G10" s="65"/>
    </row>
    <row r="11" spans="1:20" s="20" customFormat="1" ht="18" x14ac:dyDescent="0.35">
      <c r="A11" s="21" t="s">
        <v>1</v>
      </c>
      <c r="B11" s="21" t="s">
        <v>2</v>
      </c>
      <c r="C11" s="21" t="s">
        <v>3</v>
      </c>
      <c r="D11" s="21" t="s">
        <v>4</v>
      </c>
      <c r="E11" s="21" t="s">
        <v>5</v>
      </c>
      <c r="F11" s="21" t="s">
        <v>6</v>
      </c>
      <c r="G11" s="22" t="s">
        <v>8</v>
      </c>
      <c r="M11" s="20" t="s">
        <v>40</v>
      </c>
      <c r="O11" s="20" t="s">
        <v>46</v>
      </c>
      <c r="Q11" t="b">
        <f>IF(OR(O14:O19),TRUE,FALSE)</f>
        <v>0</v>
      </c>
      <c r="S11" s="20" t="s">
        <v>41</v>
      </c>
    </row>
    <row r="12" spans="1:20" x14ac:dyDescent="0.3">
      <c r="G12" s="23"/>
      <c r="Q12" t="s">
        <v>79</v>
      </c>
    </row>
    <row r="13" spans="1:20" x14ac:dyDescent="0.3">
      <c r="A13" s="37" t="s">
        <v>42</v>
      </c>
      <c r="B13" s="32"/>
      <c r="C13" s="33"/>
      <c r="D13" s="30"/>
      <c r="E13" s="34"/>
      <c r="F13" t="s">
        <v>10</v>
      </c>
      <c r="G13" s="26">
        <f t="shared" ref="G13:G19" si="0">IF(OR(F13="",F13="Choose Category from dropdown"),0,VLOOKUP(F13,FeeTable,2,FALSE))</f>
        <v>0</v>
      </c>
      <c r="L13" t="str">
        <f>F13</f>
        <v>Choose Category from dropdown</v>
      </c>
      <c r="M13" t="b">
        <f t="shared" ref="M13:M19" si="1">IF(OR(L13=$R$34,L13=$R$35),TRUE,FALSE)</f>
        <v>0</v>
      </c>
      <c r="O13" t="b">
        <f t="shared" ref="O13:O19" si="2">IF(OR(L13=$R$44,L13=$R$43,L13=$R$42),TRUE,FALSE)</f>
        <v>0</v>
      </c>
      <c r="S13">
        <f>IF(M13=TRUE,G13*0.125,0)</f>
        <v>0</v>
      </c>
      <c r="T13">
        <f>IF(M13,0,IF(O13,0,G13))</f>
        <v>0</v>
      </c>
    </row>
    <row r="14" spans="1:20" x14ac:dyDescent="0.3">
      <c r="A14" s="35"/>
      <c r="B14" s="35"/>
      <c r="C14" s="36"/>
      <c r="D14" s="31"/>
      <c r="E14" s="35"/>
      <c r="G14" s="26">
        <f t="shared" si="0"/>
        <v>0</v>
      </c>
      <c r="L14">
        <f t="shared" ref="L14:L19" si="3">F14</f>
        <v>0</v>
      </c>
      <c r="M14" t="b">
        <f t="shared" si="1"/>
        <v>0</v>
      </c>
      <c r="O14" t="b">
        <f t="shared" si="2"/>
        <v>0</v>
      </c>
      <c r="S14">
        <f t="shared" ref="S14:S19" si="4">IF(M14=TRUE,G14*0.125,0)</f>
        <v>0</v>
      </c>
      <c r="T14">
        <f t="shared" ref="T14:T19" si="5">IF(M14,0,IF(O14,0,G14))</f>
        <v>0</v>
      </c>
    </row>
    <row r="15" spans="1:20" x14ac:dyDescent="0.3">
      <c r="A15" s="32"/>
      <c r="B15" s="32"/>
      <c r="C15" s="33"/>
      <c r="D15" s="30"/>
      <c r="E15" s="32"/>
      <c r="G15" s="26">
        <f t="shared" si="0"/>
        <v>0</v>
      </c>
      <c r="L15">
        <f t="shared" si="3"/>
        <v>0</v>
      </c>
      <c r="M15" t="b">
        <f t="shared" si="1"/>
        <v>0</v>
      </c>
      <c r="O15" t="b">
        <f t="shared" si="2"/>
        <v>0</v>
      </c>
      <c r="S15">
        <f t="shared" si="4"/>
        <v>0</v>
      </c>
      <c r="T15">
        <f t="shared" si="5"/>
        <v>0</v>
      </c>
    </row>
    <row r="16" spans="1:20" x14ac:dyDescent="0.3">
      <c r="A16" s="35"/>
      <c r="B16" s="35"/>
      <c r="C16" s="36"/>
      <c r="D16" s="31"/>
      <c r="E16" s="35"/>
      <c r="G16" s="26">
        <f t="shared" si="0"/>
        <v>0</v>
      </c>
      <c r="L16">
        <f t="shared" si="3"/>
        <v>0</v>
      </c>
      <c r="M16" t="b">
        <f t="shared" si="1"/>
        <v>0</v>
      </c>
      <c r="O16" t="b">
        <f t="shared" si="2"/>
        <v>0</v>
      </c>
      <c r="S16">
        <f t="shared" si="4"/>
        <v>0</v>
      </c>
      <c r="T16">
        <f t="shared" si="5"/>
        <v>0</v>
      </c>
    </row>
    <row r="17" spans="1:22" x14ac:dyDescent="0.3">
      <c r="A17" s="32"/>
      <c r="B17" s="32"/>
      <c r="C17" s="33"/>
      <c r="D17" s="30"/>
      <c r="E17" s="32"/>
      <c r="G17" s="26">
        <f t="shared" si="0"/>
        <v>0</v>
      </c>
      <c r="L17">
        <f t="shared" si="3"/>
        <v>0</v>
      </c>
      <c r="M17" t="b">
        <f t="shared" si="1"/>
        <v>0</v>
      </c>
      <c r="O17" t="b">
        <f t="shared" si="2"/>
        <v>0</v>
      </c>
      <c r="S17">
        <f t="shared" si="4"/>
        <v>0</v>
      </c>
      <c r="T17">
        <f t="shared" si="5"/>
        <v>0</v>
      </c>
    </row>
    <row r="18" spans="1:22" x14ac:dyDescent="0.3">
      <c r="A18" s="35"/>
      <c r="B18" s="35"/>
      <c r="C18" s="36"/>
      <c r="D18" s="31"/>
      <c r="E18" s="35"/>
      <c r="G18" s="26">
        <f t="shared" si="0"/>
        <v>0</v>
      </c>
      <c r="L18">
        <f t="shared" si="3"/>
        <v>0</v>
      </c>
      <c r="M18" t="b">
        <f t="shared" si="1"/>
        <v>0</v>
      </c>
      <c r="O18" t="b">
        <f t="shared" si="2"/>
        <v>0</v>
      </c>
      <c r="S18">
        <f t="shared" si="4"/>
        <v>0</v>
      </c>
      <c r="T18">
        <f t="shared" si="5"/>
        <v>0</v>
      </c>
    </row>
    <row r="19" spans="1:22" x14ac:dyDescent="0.3">
      <c r="A19" s="32"/>
      <c r="B19" s="32"/>
      <c r="C19" s="33"/>
      <c r="D19" s="30"/>
      <c r="E19" s="32"/>
      <c r="G19" s="26">
        <f t="shared" si="0"/>
        <v>0</v>
      </c>
      <c r="L19">
        <f t="shared" si="3"/>
        <v>0</v>
      </c>
      <c r="M19" t="b">
        <f t="shared" si="1"/>
        <v>0</v>
      </c>
      <c r="O19" t="b">
        <f t="shared" si="2"/>
        <v>0</v>
      </c>
      <c r="S19">
        <f t="shared" si="4"/>
        <v>0</v>
      </c>
      <c r="T19">
        <f t="shared" si="5"/>
        <v>0</v>
      </c>
    </row>
    <row r="20" spans="1:22" x14ac:dyDescent="0.3">
      <c r="A20" s="32" t="s">
        <v>45</v>
      </c>
      <c r="B20" s="32"/>
      <c r="C20" s="33"/>
      <c r="D20" s="30"/>
      <c r="E20" s="32"/>
      <c r="F20" s="24" t="s">
        <v>9</v>
      </c>
      <c r="G20" s="26">
        <f>IF(M22=1,MIN(S20,T20),S20)</f>
        <v>0</v>
      </c>
      <c r="R20" t="s">
        <v>9</v>
      </c>
      <c r="S20">
        <f>SUM(S13:S19)</f>
        <v>0</v>
      </c>
      <c r="T20">
        <f>SUM(T13:T19)</f>
        <v>0</v>
      </c>
    </row>
    <row r="21" spans="1:22" x14ac:dyDescent="0.3">
      <c r="G21" s="27"/>
    </row>
    <row r="22" spans="1:22" x14ac:dyDescent="0.3">
      <c r="A22" s="25"/>
      <c r="B22" s="25"/>
      <c r="C22" s="25"/>
      <c r="D22" s="25"/>
      <c r="E22" s="25"/>
      <c r="F22" s="29" t="s">
        <v>12</v>
      </c>
      <c r="G22" s="28">
        <f>SUM(G13:G19)-G20</f>
        <v>0</v>
      </c>
      <c r="M22">
        <f>COUNTIF(M13:M19,TRUE)</f>
        <v>0</v>
      </c>
      <c r="S22">
        <f>COUNTIF(S13:S19,"&lt;&gt;0")</f>
        <v>0</v>
      </c>
      <c r="T22">
        <f>COUNTIF(T13:T19,"&lt;&gt;0")</f>
        <v>0</v>
      </c>
    </row>
    <row r="23" spans="1:22" x14ac:dyDescent="0.3">
      <c r="S23">
        <f>IF(S22=1,MIN(S20,T20),S20)</f>
        <v>0</v>
      </c>
    </row>
    <row r="24" spans="1:22" x14ac:dyDescent="0.3">
      <c r="A24" s="16" t="s">
        <v>13</v>
      </c>
      <c r="B24" s="59"/>
      <c r="C24" s="60"/>
      <c r="D24" s="60"/>
      <c r="E24" s="60"/>
      <c r="F24" s="61"/>
    </row>
    <row r="25" spans="1:22" x14ac:dyDescent="0.3">
      <c r="B25" s="62"/>
      <c r="C25" s="63"/>
      <c r="D25" s="63"/>
      <c r="E25" s="63"/>
      <c r="F25" s="64"/>
    </row>
    <row r="26" spans="1:22" x14ac:dyDescent="0.3">
      <c r="A26" s="16" t="s">
        <v>14</v>
      </c>
      <c r="B26" s="19">
        <f ca="1">TODAY()</f>
        <v>45736</v>
      </c>
    </row>
    <row r="27" spans="1:22" x14ac:dyDescent="0.3">
      <c r="R27" t="s">
        <v>82</v>
      </c>
    </row>
    <row r="28" spans="1:22" ht="18" customHeight="1" x14ac:dyDescent="0.3">
      <c r="A28" s="66"/>
      <c r="B28" s="66"/>
      <c r="C28" s="66"/>
      <c r="D28" s="66"/>
      <c r="E28" s="66"/>
      <c r="F28" s="66"/>
      <c r="G28" s="66"/>
      <c r="H28" s="66"/>
      <c r="I28" s="66"/>
      <c r="J28" s="66"/>
    </row>
    <row r="29" spans="1:22" ht="34.5" customHeight="1" x14ac:dyDescent="0.3">
      <c r="A29" s="66"/>
      <c r="B29" s="66"/>
      <c r="C29" s="66"/>
      <c r="D29" s="66"/>
      <c r="E29" s="66"/>
      <c r="F29" s="66"/>
      <c r="G29" s="66"/>
      <c r="H29" s="66"/>
      <c r="I29" s="66"/>
      <c r="J29" s="66"/>
      <c r="K29" s="66"/>
    </row>
    <row r="30" spans="1:22" x14ac:dyDescent="0.3">
      <c r="C30" s="10"/>
    </row>
    <row r="31" spans="1:22" x14ac:dyDescent="0.3">
      <c r="A31" s="10"/>
      <c r="C31" s="10"/>
    </row>
    <row r="32" spans="1:22" ht="18.75" customHeight="1" thickBot="1" x14ac:dyDescent="0.35">
      <c r="A32" s="10"/>
      <c r="B32" s="58"/>
      <c r="C32" s="58"/>
      <c r="D32" s="58"/>
      <c r="E32" s="58"/>
      <c r="F32" s="58"/>
      <c r="G32" s="58"/>
      <c r="H32" s="58"/>
      <c r="I32" s="58"/>
      <c r="J32" s="58"/>
      <c r="K32" s="58"/>
      <c r="R32" s="9" t="s">
        <v>27</v>
      </c>
      <c r="S32" s="2" t="s">
        <v>8</v>
      </c>
      <c r="U32" t="s">
        <v>80</v>
      </c>
      <c r="V32" t="s">
        <v>81</v>
      </c>
    </row>
    <row r="33" spans="1:23" ht="43.8" thickBot="1" x14ac:dyDescent="0.35">
      <c r="A33" t="s">
        <v>91</v>
      </c>
      <c r="R33" s="48" t="s">
        <v>10</v>
      </c>
      <c r="S33" s="15">
        <f ca="1">IF($N$45&lt;$O$48,U33,V33)</f>
        <v>0</v>
      </c>
      <c r="U33" s="49">
        <v>0</v>
      </c>
      <c r="V33">
        <f ca="1">IF($N$45&lt;$O$48,U33,U33*($O$47-$N$45)/365)</f>
        <v>0</v>
      </c>
    </row>
    <row r="34" spans="1:23" ht="15" thickBot="1" x14ac:dyDescent="0.35">
      <c r="A34" t="s">
        <v>90</v>
      </c>
      <c r="R34" s="17" t="s">
        <v>28</v>
      </c>
      <c r="S34" s="15">
        <f t="shared" ref="S34:S45" ca="1" si="6">IF($N$45&lt;$O$48,U34,V34)</f>
        <v>415</v>
      </c>
      <c r="U34" s="50">
        <v>415</v>
      </c>
      <c r="V34">
        <f t="shared" ref="V34:V45" ca="1" si="7">IF($N$45&lt;$O$48,U34,U34*($O$47-$N$45)/365)</f>
        <v>415</v>
      </c>
    </row>
    <row r="35" spans="1:23" ht="29.4" thickBot="1" x14ac:dyDescent="0.35">
      <c r="A35" t="s">
        <v>92</v>
      </c>
      <c r="R35" s="9" t="s">
        <v>29</v>
      </c>
      <c r="S35" s="15">
        <f t="shared" ca="1" si="6"/>
        <v>325</v>
      </c>
      <c r="U35" s="51">
        <v>325</v>
      </c>
      <c r="V35">
        <f t="shared" ca="1" si="7"/>
        <v>325</v>
      </c>
    </row>
    <row r="36" spans="1:23" ht="29.4" thickBot="1" x14ac:dyDescent="0.35">
      <c r="A36" t="s">
        <v>93</v>
      </c>
      <c r="R36" s="9" t="s">
        <v>30</v>
      </c>
      <c r="S36" s="15">
        <f t="shared" ca="1" si="6"/>
        <v>215</v>
      </c>
      <c r="U36" s="52">
        <v>215</v>
      </c>
      <c r="V36">
        <f t="shared" ca="1" si="7"/>
        <v>215</v>
      </c>
      <c r="W36" s="15">
        <v>0</v>
      </c>
    </row>
    <row r="37" spans="1:23" ht="29.4" thickBot="1" x14ac:dyDescent="0.35">
      <c r="A37" s="95" t="s">
        <v>94</v>
      </c>
      <c r="R37" s="9" t="s">
        <v>86</v>
      </c>
      <c r="S37" s="15">
        <f t="shared" ca="1" si="6"/>
        <v>363</v>
      </c>
      <c r="U37" s="51">
        <v>363</v>
      </c>
      <c r="V37">
        <f t="shared" ca="1" si="7"/>
        <v>363</v>
      </c>
    </row>
    <row r="38" spans="1:23" ht="15" thickBot="1" x14ac:dyDescent="0.35">
      <c r="A38" s="10" t="s">
        <v>39</v>
      </c>
      <c r="R38" s="9" t="s">
        <v>87</v>
      </c>
      <c r="S38" s="15">
        <f t="shared" ca="1" si="6"/>
        <v>215</v>
      </c>
      <c r="U38" s="52">
        <v>215</v>
      </c>
      <c r="V38">
        <f t="shared" ca="1" si="7"/>
        <v>215</v>
      </c>
    </row>
    <row r="39" spans="1:23" s="39" customFormat="1" ht="29.4" thickBot="1" x14ac:dyDescent="0.35">
      <c r="A39" s="11" t="s">
        <v>19</v>
      </c>
      <c r="G39" s="40"/>
      <c r="R39" s="9" t="s">
        <v>44</v>
      </c>
      <c r="S39" s="15">
        <f t="shared" ca="1" si="6"/>
        <v>105</v>
      </c>
      <c r="U39" s="51">
        <v>105</v>
      </c>
      <c r="V39">
        <f t="shared" ca="1" si="7"/>
        <v>105</v>
      </c>
    </row>
    <row r="40" spans="1:23" ht="29.4" thickBot="1" x14ac:dyDescent="0.35">
      <c r="A40" s="10" t="s">
        <v>20</v>
      </c>
      <c r="R40" s="9" t="s">
        <v>88</v>
      </c>
      <c r="S40" s="15">
        <f t="shared" ca="1" si="6"/>
        <v>80</v>
      </c>
      <c r="U40" s="52">
        <v>80</v>
      </c>
      <c r="V40">
        <f t="shared" ca="1" si="7"/>
        <v>80</v>
      </c>
    </row>
    <row r="41" spans="1:23" ht="29.4" thickBot="1" x14ac:dyDescent="0.35">
      <c r="A41" s="12" t="s">
        <v>77</v>
      </c>
      <c r="R41" s="9" t="s">
        <v>31</v>
      </c>
      <c r="S41" s="15">
        <f t="shared" ca="1" si="6"/>
        <v>65</v>
      </c>
      <c r="U41" s="51">
        <v>65</v>
      </c>
      <c r="V41">
        <f t="shared" ca="1" si="7"/>
        <v>65</v>
      </c>
    </row>
    <row r="42" spans="1:23" ht="29.4" thickBot="1" x14ac:dyDescent="0.35">
      <c r="A42" s="96" t="s">
        <v>95</v>
      </c>
      <c r="R42" s="9" t="s">
        <v>89</v>
      </c>
      <c r="S42" s="15">
        <f t="shared" ca="1" si="6"/>
        <v>140</v>
      </c>
      <c r="U42" s="52">
        <v>140</v>
      </c>
      <c r="V42">
        <f t="shared" ca="1" si="7"/>
        <v>140</v>
      </c>
    </row>
    <row r="43" spans="1:23" ht="15" thickBot="1" x14ac:dyDescent="0.35">
      <c r="A43" s="12" t="s">
        <v>78</v>
      </c>
      <c r="R43" s="9" t="s">
        <v>43</v>
      </c>
      <c r="S43" s="15">
        <f t="shared" ca="1" si="6"/>
        <v>50</v>
      </c>
      <c r="U43" s="51">
        <v>50</v>
      </c>
      <c r="V43">
        <f t="shared" ca="1" si="7"/>
        <v>50</v>
      </c>
    </row>
    <row r="44" spans="1:23" ht="28.8" x14ac:dyDescent="0.3">
      <c r="A44" s="38"/>
      <c r="B44" s="16"/>
      <c r="C44" s="16"/>
      <c r="D44" s="16"/>
      <c r="E44" s="16"/>
      <c r="F44" s="16"/>
      <c r="R44" s="3" t="s">
        <v>99</v>
      </c>
      <c r="S44" s="15">
        <f t="shared" ca="1" si="6"/>
        <v>150</v>
      </c>
      <c r="U44" s="53">
        <v>150</v>
      </c>
      <c r="V44">
        <f t="shared" ca="1" si="7"/>
        <v>150</v>
      </c>
    </row>
    <row r="45" spans="1:23" ht="28.8" x14ac:dyDescent="0.3">
      <c r="A45" s="1" t="s">
        <v>24</v>
      </c>
      <c r="M45" t="s">
        <v>52</v>
      </c>
      <c r="N45" s="57">
        <f ca="1">TODAY()</f>
        <v>45736</v>
      </c>
      <c r="R45" s="3" t="s">
        <v>100</v>
      </c>
      <c r="S45" s="15">
        <f t="shared" ca="1" si="6"/>
        <v>65</v>
      </c>
      <c r="U45" s="54">
        <v>65</v>
      </c>
      <c r="V45">
        <f t="shared" ca="1" si="7"/>
        <v>65</v>
      </c>
    </row>
    <row r="46" spans="1:23" x14ac:dyDescent="0.3">
      <c r="A46" s="97" t="s">
        <v>96</v>
      </c>
      <c r="M46" t="s">
        <v>84</v>
      </c>
      <c r="N46" s="55">
        <v>45748</v>
      </c>
      <c r="O46" s="56">
        <v>45748</v>
      </c>
    </row>
    <row r="47" spans="1:23" x14ac:dyDescent="0.3">
      <c r="A47" s="98" t="s">
        <v>97</v>
      </c>
      <c r="M47" t="s">
        <v>85</v>
      </c>
      <c r="N47" s="55">
        <v>46112</v>
      </c>
      <c r="O47" s="56">
        <f>N47</f>
        <v>46112</v>
      </c>
    </row>
    <row r="48" spans="1:23" x14ac:dyDescent="0.3">
      <c r="M48" t="s">
        <v>83</v>
      </c>
      <c r="N48" s="55">
        <v>45809</v>
      </c>
      <c r="O48" s="56">
        <f>N48</f>
        <v>45809</v>
      </c>
    </row>
    <row r="49" spans="1:1" x14ac:dyDescent="0.3">
      <c r="A49" s="10" t="s">
        <v>38</v>
      </c>
    </row>
    <row r="50" spans="1:1" x14ac:dyDescent="0.3">
      <c r="A50" s="10" t="s">
        <v>26</v>
      </c>
    </row>
  </sheetData>
  <mergeCells count="4">
    <mergeCell ref="B24:F25"/>
    <mergeCell ref="A1:G10"/>
    <mergeCell ref="A28:J28"/>
    <mergeCell ref="A29:K29"/>
  </mergeCells>
  <dataValidations count="4">
    <dataValidation type="list" allowBlank="1" showInputMessage="1" showErrorMessage="1" sqref="F13:F19" xr:uid="{2A4E549D-A8D9-4504-ADE6-B19A994E2115}">
      <formula1>Type</formula1>
    </dataValidation>
    <dataValidation type="custom" allowBlank="1" showInputMessage="1" showErrorMessage="1" error="Do not type here" sqref="A22:E22" xr:uid="{F390EF2C-035A-4514-99B0-D0DF9637D7E2}">
      <formula1>""</formula1>
    </dataValidation>
    <dataValidation type="custom" allowBlank="1" showInputMessage="1" showErrorMessage="1" error="Pls leave as blank_x000a_Start from Row 13" sqref="A12:G12" xr:uid="{39555382-AF19-43FA-98F0-2CA2BC33BA3D}">
      <formula1>""</formula1>
    </dataValidation>
    <dataValidation type="textLength" operator="equal" allowBlank="1" showInputMessage="1" showErrorMessage="1" error="Yoda says do not type here" sqref="F20 G22 A21:G21 G13:G20" xr:uid="{73D183D7-04A8-4211-9AD5-D401D2050CBC}">
      <formula1>0</formula1>
    </dataValidation>
  </dataValidations>
  <hyperlinks>
    <hyperlink ref="A39" r:id="rId1" display="Data Protection:  By paying your subscription, you confirm that you consent to the Club using the information provided as described in the Data Protection Policy which is available on the noticeboard in the clubhouse and on the website:  https://www.heltc.org/copy-of-safeguarding-and-diversity" xr:uid="{BC283F94-13EF-4818-90E2-97EEA0FCBED7}"/>
    <hyperlink ref="A42" r:id="rId2" xr:uid="{425492FB-E1D7-4731-ADBF-919AF26FE1DE}"/>
  </hyperlinks>
  <pageMargins left="0.7" right="0.7" top="0.75" bottom="0.75" header="0.3" footer="0.3"/>
  <pageSetup paperSize="9" orientation="portrait" r:id="rId3"/>
  <drawing r:id="rId4"/>
  <tableParts count="3">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D1207-F868-4BFC-8058-DF724154E40F}">
  <dimension ref="A1:N28"/>
  <sheetViews>
    <sheetView topLeftCell="A8" zoomScaleNormal="100" workbookViewId="0"/>
  </sheetViews>
  <sheetFormatPr defaultRowHeight="14.4" x14ac:dyDescent="0.3"/>
  <cols>
    <col min="1" max="1" width="54.88671875" customWidth="1"/>
    <col min="2" max="2" width="10.6640625" customWidth="1"/>
    <col min="3" max="4" width="11" hidden="1" customWidth="1"/>
    <col min="5" max="5" width="10.109375" customWidth="1"/>
    <col min="7" max="8" width="9.109375" customWidth="1"/>
    <col min="10" max="10" width="2" customWidth="1"/>
    <col min="12" max="12" width="9.109375" style="16"/>
    <col min="14" max="14" width="9.5546875" bestFit="1" customWidth="1"/>
  </cols>
  <sheetData>
    <row r="1" spans="1:14" ht="83.25" customHeight="1" x14ac:dyDescent="0.3">
      <c r="A1" t="e" vm="1">
        <v>#VALUE!</v>
      </c>
      <c r="B1" s="45" t="s">
        <v>60</v>
      </c>
      <c r="L1" s="44" t="s">
        <v>58</v>
      </c>
    </row>
    <row r="2" spans="1:14" hidden="1" x14ac:dyDescent="0.3">
      <c r="A2" s="16" t="s">
        <v>49</v>
      </c>
      <c r="B2" s="41">
        <f ca="1">TODAY()</f>
        <v>45736</v>
      </c>
      <c r="C2" s="16"/>
      <c r="D2" s="41">
        <v>45747</v>
      </c>
      <c r="E2" s="16"/>
    </row>
    <row r="3" spans="1:14" x14ac:dyDescent="0.3">
      <c r="A3" s="16"/>
      <c r="B3" s="16"/>
      <c r="C3" s="16"/>
      <c r="D3" s="16"/>
      <c r="E3" s="16"/>
    </row>
    <row r="4" spans="1:14" x14ac:dyDescent="0.3">
      <c r="A4" s="16"/>
      <c r="B4" s="16"/>
      <c r="C4" s="16" t="s">
        <v>50</v>
      </c>
      <c r="D4" s="16" t="s">
        <v>51</v>
      </c>
      <c r="E4" s="16" t="s">
        <v>52</v>
      </c>
    </row>
    <row r="5" spans="1:14" x14ac:dyDescent="0.3">
      <c r="A5" s="16"/>
      <c r="B5" s="16"/>
      <c r="C5" s="16"/>
      <c r="D5" s="16"/>
      <c r="E5" s="16"/>
    </row>
    <row r="6" spans="1:14" ht="22.5" customHeight="1" x14ac:dyDescent="0.3">
      <c r="A6" s="42" t="s">
        <v>71</v>
      </c>
      <c r="B6" s="16"/>
      <c r="C6" s="43">
        <v>415</v>
      </c>
      <c r="D6" s="43">
        <f ca="1">C6*($D$2-$B$2)/365</f>
        <v>12.506849315068493</v>
      </c>
      <c r="E6" s="46">
        <f ca="1">D6*0.85</f>
        <v>10.630821917808218</v>
      </c>
      <c r="L6" s="16" t="s">
        <v>61</v>
      </c>
      <c r="N6" s="47">
        <f ca="1">2*E6*0.875</f>
        <v>18.603938356164381</v>
      </c>
    </row>
    <row r="7" spans="1:14" ht="15.6" x14ac:dyDescent="0.3">
      <c r="A7" s="42" t="s">
        <v>47</v>
      </c>
      <c r="B7" s="16"/>
      <c r="C7" s="43"/>
      <c r="D7" s="43"/>
      <c r="E7" s="46"/>
      <c r="N7" s="47"/>
    </row>
    <row r="8" spans="1:14" ht="22.5" customHeight="1" x14ac:dyDescent="0.3">
      <c r="A8" s="42" t="s">
        <v>72</v>
      </c>
      <c r="B8" s="16"/>
      <c r="C8" s="43">
        <v>325</v>
      </c>
      <c r="D8" s="43">
        <f ca="1">C8*($D$2-$B$2)/365</f>
        <v>9.794520547945206</v>
      </c>
      <c r="E8" s="46">
        <f ca="1">D8*0.85</f>
        <v>8.3253424657534243</v>
      </c>
      <c r="L8" s="16" t="s">
        <v>62</v>
      </c>
      <c r="N8" s="47">
        <f ca="1">(E6+E8)*0.875</f>
        <v>16.586643835616435</v>
      </c>
    </row>
    <row r="9" spans="1:14" ht="15.6" x14ac:dyDescent="0.3">
      <c r="A9" s="42" t="s">
        <v>47</v>
      </c>
      <c r="B9" s="16"/>
      <c r="C9" s="43"/>
      <c r="D9" s="43"/>
      <c r="E9" s="46"/>
      <c r="N9" s="47"/>
    </row>
    <row r="10" spans="1:14" ht="22.5" customHeight="1" x14ac:dyDescent="0.3">
      <c r="A10" s="42" t="s">
        <v>53</v>
      </c>
      <c r="B10" s="16"/>
      <c r="C10" s="43">
        <v>215</v>
      </c>
      <c r="D10" s="43">
        <f ca="1">C10*($D$2-$B$2)/365</f>
        <v>6.4794520547945202</v>
      </c>
      <c r="E10" s="46">
        <f ca="1">D10*0.85</f>
        <v>5.5075342465753421</v>
      </c>
      <c r="L10" s="16" t="s">
        <v>63</v>
      </c>
      <c r="N10" s="47">
        <f ca="1">E6*0.875+E18</f>
        <v>10.959503424657534</v>
      </c>
    </row>
    <row r="11" spans="1:14" ht="15.6" x14ac:dyDescent="0.3">
      <c r="A11" s="42" t="s">
        <v>47</v>
      </c>
      <c r="B11" s="16"/>
      <c r="C11" s="43"/>
      <c r="D11" s="43"/>
      <c r="E11" s="46"/>
      <c r="N11" s="47"/>
    </row>
    <row r="12" spans="1:14" ht="22.5" customHeight="1" x14ac:dyDescent="0.3">
      <c r="A12" s="42" t="s">
        <v>75</v>
      </c>
      <c r="B12" s="16"/>
      <c r="C12" s="43">
        <v>215</v>
      </c>
      <c r="D12" s="43">
        <f ca="1">C12*($D$2-$B$2)/365</f>
        <v>6.4794520547945202</v>
      </c>
      <c r="E12" s="46">
        <f ca="1">D12*0.85</f>
        <v>5.5075342465753421</v>
      </c>
      <c r="L12" s="16" t="s">
        <v>64</v>
      </c>
      <c r="N12" s="47">
        <f ca="1">E6*0.875+2*E18</f>
        <v>12.617037671232875</v>
      </c>
    </row>
    <row r="13" spans="1:14" ht="15.6" x14ac:dyDescent="0.3">
      <c r="A13" s="42" t="s">
        <v>47</v>
      </c>
      <c r="B13" s="16"/>
      <c r="C13" s="43"/>
      <c r="D13" s="43"/>
      <c r="E13" s="46"/>
      <c r="N13" s="47"/>
    </row>
    <row r="14" spans="1:14" ht="22.5" customHeight="1" x14ac:dyDescent="0.3">
      <c r="A14" s="42" t="s">
        <v>76</v>
      </c>
      <c r="B14" s="16"/>
      <c r="C14" s="43">
        <v>90</v>
      </c>
      <c r="D14" s="43">
        <f ca="1">C14*($D$2-$B$2)/365</f>
        <v>2.7123287671232879</v>
      </c>
      <c r="E14" s="46">
        <f ca="1">D14*0.85</f>
        <v>2.3054794520547945</v>
      </c>
      <c r="L14" s="16" t="s">
        <v>65</v>
      </c>
      <c r="N14" s="47">
        <f ca="1">E8*0.875+E18</f>
        <v>8.942208904109588</v>
      </c>
    </row>
    <row r="15" spans="1:14" ht="15.6" x14ac:dyDescent="0.3">
      <c r="A15" s="42" t="s">
        <v>47</v>
      </c>
      <c r="B15" s="16"/>
      <c r="C15" s="43"/>
      <c r="D15" s="43"/>
      <c r="E15" s="46"/>
      <c r="N15" s="47"/>
    </row>
    <row r="16" spans="1:14" ht="27" customHeight="1" x14ac:dyDescent="0.3">
      <c r="A16" s="42" t="s">
        <v>54</v>
      </c>
      <c r="B16" s="16"/>
      <c r="C16" s="43">
        <v>70</v>
      </c>
      <c r="D16" s="43">
        <f ca="1">C16*($D$2-$B$2)/365</f>
        <v>2.1095890410958904</v>
      </c>
      <c r="E16" s="46">
        <f ca="1">D16</f>
        <v>2.1095890410958904</v>
      </c>
      <c r="L16" s="16" t="s">
        <v>66</v>
      </c>
      <c r="N16" s="47">
        <f ca="1">E8*0.875+2*E18</f>
        <v>10.599743150684931</v>
      </c>
    </row>
    <row r="17" spans="1:14" ht="15.6" x14ac:dyDescent="0.3">
      <c r="A17" s="42" t="s">
        <v>47</v>
      </c>
      <c r="B17" s="16"/>
      <c r="C17" s="43"/>
      <c r="D17" s="43"/>
      <c r="E17" s="46"/>
      <c r="N17" s="47"/>
    </row>
    <row r="18" spans="1:14" ht="22.5" customHeight="1" x14ac:dyDescent="0.3">
      <c r="A18" s="42" t="s">
        <v>55</v>
      </c>
      <c r="B18" s="16"/>
      <c r="C18" s="43">
        <v>55</v>
      </c>
      <c r="D18" s="43">
        <f ca="1">C18*($D$2-$B$2)/365</f>
        <v>1.6575342465753424</v>
      </c>
      <c r="E18" s="46">
        <f ca="1">D18</f>
        <v>1.6575342465753424</v>
      </c>
      <c r="L18" s="16" t="s">
        <v>67</v>
      </c>
      <c r="N18" s="47">
        <f ca="1">E6*0.875+E16</f>
        <v>11.411558219178081</v>
      </c>
    </row>
    <row r="19" spans="1:14" ht="15.6" x14ac:dyDescent="0.3">
      <c r="A19" s="42" t="s">
        <v>47</v>
      </c>
      <c r="B19" s="16"/>
      <c r="C19" s="43"/>
      <c r="D19" s="43"/>
      <c r="E19" s="46"/>
      <c r="N19" s="47"/>
    </row>
    <row r="20" spans="1:14" ht="22.5" customHeight="1" x14ac:dyDescent="0.3">
      <c r="A20" s="42" t="s">
        <v>56</v>
      </c>
      <c r="B20" s="16"/>
      <c r="C20" s="43">
        <v>135</v>
      </c>
      <c r="D20" s="43">
        <f ca="1">C20*($D$2-$B$2)/365</f>
        <v>4.0684931506849313</v>
      </c>
      <c r="E20" s="46">
        <f ca="1">D20</f>
        <v>4.0684931506849313</v>
      </c>
      <c r="L20" s="16" t="s">
        <v>70</v>
      </c>
      <c r="N20" s="47">
        <f ca="1">N18+E18</f>
        <v>13.069092465753425</v>
      </c>
    </row>
    <row r="21" spans="1:14" ht="22.5" customHeight="1" x14ac:dyDescent="0.3">
      <c r="A21" s="42" t="s">
        <v>48</v>
      </c>
      <c r="B21" s="16"/>
      <c r="C21" s="43"/>
      <c r="D21" s="43"/>
      <c r="E21" s="46"/>
      <c r="N21" s="47"/>
    </row>
    <row r="22" spans="1:14" ht="30" customHeight="1" x14ac:dyDescent="0.3">
      <c r="A22" s="42" t="s">
        <v>57</v>
      </c>
      <c r="B22" s="16"/>
      <c r="C22" s="43">
        <v>50</v>
      </c>
      <c r="D22" s="43">
        <f ca="1">C22*($D$2-$B$2)/365</f>
        <v>1.5068493150684932</v>
      </c>
      <c r="E22" s="46">
        <f ca="1">D22</f>
        <v>1.5068493150684932</v>
      </c>
      <c r="L22" s="16" t="s">
        <v>68</v>
      </c>
      <c r="N22" s="47">
        <f ca="1">E8*0.875+E18</f>
        <v>8.942208904109588</v>
      </c>
    </row>
    <row r="23" spans="1:14" x14ac:dyDescent="0.3">
      <c r="N23" s="47"/>
    </row>
    <row r="24" spans="1:14" x14ac:dyDescent="0.3">
      <c r="L24" s="16" t="s">
        <v>69</v>
      </c>
      <c r="N24" s="47">
        <f ca="1">N22+E22</f>
        <v>10.449058219178081</v>
      </c>
    </row>
    <row r="25" spans="1:14" x14ac:dyDescent="0.3">
      <c r="A25" s="10" t="s">
        <v>59</v>
      </c>
    </row>
    <row r="27" spans="1:14" x14ac:dyDescent="0.3">
      <c r="A27" t="s">
        <v>73</v>
      </c>
    </row>
    <row r="28" spans="1:14" x14ac:dyDescent="0.3">
      <c r="A28" t="s">
        <v>74</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90A63-C3C2-45C6-9452-8492902F96B1}">
  <dimension ref="A1:H35"/>
  <sheetViews>
    <sheetView workbookViewId="0">
      <selection activeCell="B24" sqref="B24"/>
    </sheetView>
  </sheetViews>
  <sheetFormatPr defaultRowHeight="14.4" x14ac:dyDescent="0.3"/>
  <cols>
    <col min="2" max="2" width="44" customWidth="1"/>
    <col min="8" max="8" width="35.5546875" customWidth="1"/>
  </cols>
  <sheetData>
    <row r="1" spans="1:8" ht="18" x14ac:dyDescent="0.3">
      <c r="A1" s="67"/>
      <c r="B1" s="4"/>
    </row>
    <row r="2" spans="1:8" ht="15.6" x14ac:dyDescent="0.3">
      <c r="A2" s="67"/>
      <c r="B2" s="5"/>
    </row>
    <row r="3" spans="1:8" ht="77.400000000000006" x14ac:dyDescent="0.3">
      <c r="A3" s="67"/>
      <c r="B3" s="6" t="s">
        <v>32</v>
      </c>
    </row>
    <row r="4" spans="1:8" x14ac:dyDescent="0.3">
      <c r="A4" s="67"/>
      <c r="B4" s="3"/>
    </row>
    <row r="6" spans="1:8" ht="15" thickBot="1" x14ac:dyDescent="0.35">
      <c r="A6" s="1"/>
    </row>
    <row r="7" spans="1:8" ht="43.8" thickBot="1" x14ac:dyDescent="0.35">
      <c r="A7" s="68" t="s">
        <v>7</v>
      </c>
      <c r="B7" s="69"/>
      <c r="C7" s="7" t="s">
        <v>1</v>
      </c>
      <c r="D7" s="7" t="s">
        <v>3</v>
      </c>
      <c r="E7" s="7" t="s">
        <v>33</v>
      </c>
      <c r="F7" s="7" t="s">
        <v>34</v>
      </c>
      <c r="G7" s="7" t="s">
        <v>35</v>
      </c>
      <c r="H7" s="7" t="s">
        <v>8</v>
      </c>
    </row>
    <row r="8" spans="1:8" x14ac:dyDescent="0.3">
      <c r="A8" s="70"/>
      <c r="B8" s="71"/>
      <c r="C8" s="74"/>
      <c r="D8" s="74"/>
      <c r="E8" s="74"/>
      <c r="F8" s="74"/>
      <c r="G8" s="74"/>
      <c r="H8" s="74"/>
    </row>
    <row r="9" spans="1:8" ht="15" thickBot="1" x14ac:dyDescent="0.35">
      <c r="A9" s="72"/>
      <c r="B9" s="73"/>
      <c r="C9" s="75"/>
      <c r="D9" s="75"/>
      <c r="E9" s="75"/>
      <c r="F9" s="75"/>
      <c r="G9" s="75"/>
      <c r="H9" s="75"/>
    </row>
    <row r="10" spans="1:8" x14ac:dyDescent="0.3">
      <c r="A10" s="70"/>
      <c r="B10" s="71"/>
      <c r="C10" s="74"/>
      <c r="D10" s="74"/>
      <c r="E10" s="74"/>
      <c r="F10" s="74"/>
      <c r="G10" s="74"/>
      <c r="H10" s="74"/>
    </row>
    <row r="11" spans="1:8" ht="15" thickBot="1" x14ac:dyDescent="0.35">
      <c r="A11" s="72"/>
      <c r="B11" s="73"/>
      <c r="C11" s="75"/>
      <c r="D11" s="75"/>
      <c r="E11" s="75"/>
      <c r="F11" s="75"/>
      <c r="G11" s="75"/>
      <c r="H11" s="75"/>
    </row>
    <row r="12" spans="1:8" x14ac:dyDescent="0.3">
      <c r="A12" s="70"/>
      <c r="B12" s="71"/>
      <c r="C12" s="74"/>
      <c r="D12" s="74"/>
      <c r="E12" s="74"/>
      <c r="F12" s="74"/>
      <c r="G12" s="74"/>
      <c r="H12" s="74"/>
    </row>
    <row r="13" spans="1:8" ht="15" thickBot="1" x14ac:dyDescent="0.35">
      <c r="A13" s="72"/>
      <c r="B13" s="73"/>
      <c r="C13" s="75"/>
      <c r="D13" s="75"/>
      <c r="E13" s="75"/>
      <c r="F13" s="75"/>
      <c r="G13" s="75"/>
      <c r="H13" s="75"/>
    </row>
    <row r="14" spans="1:8" x14ac:dyDescent="0.3">
      <c r="A14" s="70"/>
      <c r="B14" s="71"/>
      <c r="C14" s="74"/>
      <c r="D14" s="74"/>
      <c r="E14" s="74"/>
      <c r="F14" s="74"/>
      <c r="G14" s="74"/>
      <c r="H14" s="74"/>
    </row>
    <row r="15" spans="1:8" ht="15" thickBot="1" x14ac:dyDescent="0.35">
      <c r="A15" s="72"/>
      <c r="B15" s="73"/>
      <c r="C15" s="75"/>
      <c r="D15" s="75"/>
      <c r="E15" s="75"/>
      <c r="F15" s="75"/>
      <c r="G15" s="75"/>
      <c r="H15" s="75"/>
    </row>
    <row r="16" spans="1:8" x14ac:dyDescent="0.3">
      <c r="A16" s="89"/>
      <c r="B16" s="89"/>
      <c r="C16" s="89"/>
      <c r="D16" s="89"/>
      <c r="E16" s="89"/>
      <c r="F16" s="91"/>
      <c r="G16" s="93" t="s">
        <v>11</v>
      </c>
      <c r="H16" s="76"/>
    </row>
    <row r="17" spans="1:8" ht="15" thickBot="1" x14ac:dyDescent="0.35">
      <c r="A17" s="90"/>
      <c r="B17" s="90"/>
      <c r="C17" s="90"/>
      <c r="D17" s="90"/>
      <c r="E17" s="90"/>
      <c r="F17" s="92"/>
      <c r="G17" s="94"/>
      <c r="H17" s="77"/>
    </row>
    <row r="18" spans="1:8" x14ac:dyDescent="0.3">
      <c r="A18" s="78" t="s">
        <v>36</v>
      </c>
      <c r="B18" s="80"/>
      <c r="C18" s="81"/>
      <c r="D18" s="81"/>
      <c r="E18" s="81"/>
      <c r="F18" s="81"/>
      <c r="G18" s="81"/>
      <c r="H18" s="82"/>
    </row>
    <row r="19" spans="1:8" ht="15" thickBot="1" x14ac:dyDescent="0.35">
      <c r="A19" s="79"/>
      <c r="B19" s="83"/>
      <c r="C19" s="84"/>
      <c r="D19" s="84"/>
      <c r="E19" s="84"/>
      <c r="F19" s="84"/>
      <c r="G19" s="84"/>
      <c r="H19" s="85"/>
    </row>
    <row r="20" spans="1:8" ht="15" thickBot="1" x14ac:dyDescent="0.35">
      <c r="A20" s="8" t="s">
        <v>14</v>
      </c>
      <c r="B20" s="86"/>
      <c r="C20" s="87"/>
      <c r="D20" s="87"/>
      <c r="E20" s="87"/>
      <c r="F20" s="87"/>
      <c r="G20" s="87"/>
      <c r="H20" s="88"/>
    </row>
    <row r="21" spans="1:8" x14ac:dyDescent="0.3">
      <c r="A21" s="3"/>
      <c r="B21" s="3"/>
      <c r="C21" s="3"/>
      <c r="D21" s="3"/>
      <c r="E21" s="3"/>
      <c r="F21" s="3"/>
      <c r="G21" s="3"/>
      <c r="H21" s="3"/>
    </row>
    <row r="22" spans="1:8" x14ac:dyDescent="0.3">
      <c r="A22" s="1"/>
    </row>
    <row r="23" spans="1:8" x14ac:dyDescent="0.3">
      <c r="A23" s="10" t="s">
        <v>15</v>
      </c>
      <c r="B23" s="10" t="s">
        <v>16</v>
      </c>
    </row>
    <row r="24" spans="1:8" x14ac:dyDescent="0.3">
      <c r="A24" s="10" t="s">
        <v>17</v>
      </c>
      <c r="B24" s="1" t="s">
        <v>18</v>
      </c>
    </row>
    <row r="25" spans="1:8" x14ac:dyDescent="0.3">
      <c r="B25" s="1" t="s">
        <v>37</v>
      </c>
    </row>
    <row r="26" spans="1:8" x14ac:dyDescent="0.3">
      <c r="A26" s="11" t="s">
        <v>19</v>
      </c>
    </row>
    <row r="27" spans="1:8" x14ac:dyDescent="0.3">
      <c r="A27" s="10" t="s">
        <v>20</v>
      </c>
    </row>
    <row r="28" spans="1:8" x14ac:dyDescent="0.3">
      <c r="A28" s="12" t="s">
        <v>21</v>
      </c>
    </row>
    <row r="29" spans="1:8" x14ac:dyDescent="0.3">
      <c r="A29" s="13" t="s">
        <v>22</v>
      </c>
    </row>
    <row r="30" spans="1:8" x14ac:dyDescent="0.3">
      <c r="A30" s="12" t="s">
        <v>23</v>
      </c>
    </row>
    <row r="31" spans="1:8" x14ac:dyDescent="0.3">
      <c r="A31" s="14"/>
    </row>
    <row r="32" spans="1:8" x14ac:dyDescent="0.3">
      <c r="A32" s="1" t="s">
        <v>24</v>
      </c>
    </row>
    <row r="33" spans="1:1" x14ac:dyDescent="0.3">
      <c r="A33" s="1"/>
    </row>
    <row r="34" spans="1:1" x14ac:dyDescent="0.3">
      <c r="A34" s="10" t="s">
        <v>25</v>
      </c>
    </row>
    <row r="35" spans="1:1" x14ac:dyDescent="0.3">
      <c r="A35" s="10" t="s">
        <v>26</v>
      </c>
    </row>
  </sheetData>
  <mergeCells count="40">
    <mergeCell ref="H16:H17"/>
    <mergeCell ref="A18:A19"/>
    <mergeCell ref="B18:H19"/>
    <mergeCell ref="B20:H20"/>
    <mergeCell ref="A16:B17"/>
    <mergeCell ref="C16:C17"/>
    <mergeCell ref="D16:D17"/>
    <mergeCell ref="E16:E17"/>
    <mergeCell ref="F16:F17"/>
    <mergeCell ref="G16:G17"/>
    <mergeCell ref="H12:H13"/>
    <mergeCell ref="A14:B15"/>
    <mergeCell ref="C14:C15"/>
    <mergeCell ref="D14:D15"/>
    <mergeCell ref="E14:E15"/>
    <mergeCell ref="F14:F15"/>
    <mergeCell ref="G14:G15"/>
    <mergeCell ref="H14:H15"/>
    <mergeCell ref="A12:B13"/>
    <mergeCell ref="C12:C13"/>
    <mergeCell ref="D12:D13"/>
    <mergeCell ref="E12:E13"/>
    <mergeCell ref="F12:F13"/>
    <mergeCell ref="G12:G13"/>
    <mergeCell ref="F8:F9"/>
    <mergeCell ref="G8:G9"/>
    <mergeCell ref="H8:H9"/>
    <mergeCell ref="A10:B11"/>
    <mergeCell ref="C10:C11"/>
    <mergeCell ref="D10:D11"/>
    <mergeCell ref="E10:E11"/>
    <mergeCell ref="F10:F11"/>
    <mergeCell ref="G10:G11"/>
    <mergeCell ref="H10:H11"/>
    <mergeCell ref="E8:E9"/>
    <mergeCell ref="A1:A4"/>
    <mergeCell ref="A7:B7"/>
    <mergeCell ref="A8:B9"/>
    <mergeCell ref="C8:C9"/>
    <mergeCell ref="D8:D9"/>
  </mergeCells>
  <hyperlinks>
    <hyperlink ref="A26" r:id="rId1" display="about:blank" xr:uid="{68DB965E-5374-46D1-BD2A-B1D64C491EF3}"/>
    <hyperlink ref="A29" r:id="rId2" display="about:blank" xr:uid="{2F391A76-2008-48E7-B921-DC72F6DD65B3}"/>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HELTC Membership Form 2025_26</vt:lpstr>
      <vt:lpstr>Prorata Calculator</vt:lpstr>
      <vt:lpstr>Sheet2</vt:lpstr>
      <vt:lpstr>FeeTable</vt:lpstr>
      <vt:lpstr>Type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Vikas Dabral</dc:creator>
  <cp:keywords/>
  <dc:description/>
  <cp:lastModifiedBy>Valerie Piper</cp:lastModifiedBy>
  <cp:revision/>
  <cp:lastPrinted>2024-05-04T09:42:48Z</cp:lastPrinted>
  <dcterms:created xsi:type="dcterms:W3CDTF">2022-04-07T10:31:47Z</dcterms:created>
  <dcterms:modified xsi:type="dcterms:W3CDTF">2025-03-20T16:58:51Z</dcterms:modified>
  <cp:category/>
  <cp:contentStatus/>
</cp:coreProperties>
</file>